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Licitacoes-GLC\GLC\Licitacoes\EDITAIS DE LICITAÇOES\Editais 2022\Edital 0000644-2022\ERRATA\"/>
    </mc:Choice>
  </mc:AlternateContent>
  <bookViews>
    <workbookView xWindow="-120" yWindow="-120" windowWidth="20730" windowHeight="11160" tabRatio="533" activeTab="2"/>
  </bookViews>
  <sheets>
    <sheet name="Planilha de Orçamento" sheetId="9" r:id="rId1"/>
    <sheet name="Cronograma" sheetId="13" r:id="rId2"/>
    <sheet name="BDI" sheetId="10" r:id="rId3"/>
  </sheets>
  <definedNames>
    <definedName name="_xlnm.Print_Area" localSheetId="2">BDI!$A$1:$I$33</definedName>
    <definedName name="_xlnm.Print_Area" localSheetId="0">'Planilha de Orçamento'!$A$1:$G$517</definedName>
    <definedName name="_xlnm.Print_Titles" localSheetId="0">'Planilha de Orçamento'!$13:$14</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3" l="1"/>
  <c r="F18" i="13"/>
  <c r="G18" i="13"/>
  <c r="H20" i="13"/>
  <c r="G20" i="13"/>
  <c r="F20" i="13"/>
  <c r="F22" i="13"/>
  <c r="G22" i="13"/>
  <c r="H22" i="13"/>
  <c r="H24" i="13"/>
  <c r="G24" i="13"/>
  <c r="F24" i="13"/>
  <c r="F26" i="13"/>
  <c r="G28" i="13"/>
  <c r="F28" i="13"/>
  <c r="F30" i="13"/>
  <c r="G30" i="13"/>
  <c r="H30" i="13"/>
  <c r="H32" i="13"/>
  <c r="G32" i="13"/>
  <c r="F32" i="13"/>
  <c r="F34" i="13"/>
  <c r="G34" i="13"/>
  <c r="H34" i="13"/>
  <c r="H36" i="13"/>
  <c r="G36" i="13"/>
  <c r="F36" i="13"/>
  <c r="H38" i="13"/>
  <c r="G38" i="13"/>
  <c r="F38" i="13"/>
  <c r="H40" i="13"/>
  <c r="G40" i="13"/>
  <c r="F40" i="13"/>
  <c r="F42" i="13"/>
  <c r="H42" i="13"/>
  <c r="H44" i="13"/>
  <c r="G44" i="13"/>
  <c r="F44" i="13"/>
  <c r="F46" i="13"/>
  <c r="G46" i="13"/>
  <c r="H46" i="13"/>
  <c r="H48" i="13"/>
  <c r="G48" i="13"/>
  <c r="F48" i="13"/>
  <c r="C8" i="13"/>
  <c r="C50" i="13"/>
  <c r="G50" i="13" s="1"/>
  <c r="F50" i="13" l="1"/>
  <c r="H50" i="13"/>
  <c r="G8" i="13" l="1"/>
  <c r="H8" i="13"/>
  <c r="F8" i="13"/>
  <c r="G156" i="9" l="1"/>
  <c r="G155" i="9"/>
  <c r="G145" i="9"/>
  <c r="G208" i="9" l="1"/>
  <c r="G200" i="9"/>
  <c r="G193" i="9"/>
  <c r="G210" i="9"/>
  <c r="G209" i="9"/>
  <c r="F430" i="9" l="1"/>
  <c r="G207" i="9" l="1"/>
  <c r="G206" i="9"/>
  <c r="G205" i="9"/>
  <c r="G204" i="9"/>
  <c r="G203" i="9"/>
  <c r="G202" i="9"/>
  <c r="G201" i="9"/>
  <c r="G212" i="9"/>
  <c r="G213" i="9"/>
  <c r="G370" i="9" l="1"/>
  <c r="G320" i="9" l="1"/>
  <c r="G300" i="9" l="1"/>
  <c r="G419" i="9" l="1"/>
  <c r="G418" i="9"/>
  <c r="G417" i="9"/>
  <c r="G416" i="9"/>
  <c r="G415" i="9"/>
  <c r="G414" i="9"/>
  <c r="G413" i="9"/>
  <c r="G412" i="9"/>
  <c r="G411" i="9"/>
  <c r="G410" i="9"/>
  <c r="G409" i="9"/>
  <c r="G408" i="9"/>
  <c r="G407" i="9"/>
  <c r="G406" i="9"/>
  <c r="G405" i="9"/>
  <c r="G404" i="9"/>
  <c r="G403" i="9"/>
  <c r="G402" i="9"/>
  <c r="G401" i="9"/>
  <c r="G400" i="9"/>
  <c r="G399" i="9"/>
  <c r="G398" i="9"/>
  <c r="G274" i="9" l="1"/>
  <c r="G361" i="9" l="1"/>
  <c r="G259" i="9" l="1"/>
  <c r="G266" i="9"/>
  <c r="G248" i="9" l="1"/>
  <c r="G244" i="9"/>
  <c r="G262" i="9"/>
  <c r="G253" i="9"/>
  <c r="G238" i="9"/>
  <c r="G240" i="9"/>
  <c r="G288" i="9"/>
  <c r="E430" i="9"/>
  <c r="G237" i="9"/>
  <c r="G236" i="9"/>
  <c r="G235" i="9"/>
  <c r="G234" i="9"/>
  <c r="G233" i="9"/>
  <c r="G328" i="9"/>
  <c r="G327" i="9"/>
  <c r="G260" i="9"/>
  <c r="G263" i="9"/>
  <c r="G251" i="9"/>
  <c r="G290" i="9"/>
  <c r="G289" i="9"/>
  <c r="G294" i="9"/>
  <c r="G293" i="9"/>
  <c r="G292" i="9"/>
  <c r="G291" i="9"/>
  <c r="G264" i="9"/>
  <c r="G306" i="9"/>
  <c r="G224" i="9"/>
  <c r="G352" i="9"/>
  <c r="G351" i="9"/>
  <c r="G350" i="9"/>
  <c r="G355" i="9"/>
  <c r="G354" i="9"/>
  <c r="G353" i="9"/>
  <c r="G325" i="9"/>
  <c r="G339" i="9"/>
  <c r="G230" i="9" l="1"/>
  <c r="G229" i="9"/>
  <c r="G265" i="9"/>
  <c r="G316" i="9"/>
  <c r="G315" i="9"/>
  <c r="G314" i="9"/>
  <c r="G309" i="9"/>
  <c r="G308" i="9"/>
  <c r="G318" i="9"/>
  <c r="G317" i="9"/>
  <c r="G429" i="9" l="1"/>
  <c r="G428" i="9"/>
  <c r="G427" i="9"/>
  <c r="G426" i="9"/>
  <c r="G425" i="9"/>
  <c r="G424" i="9"/>
  <c r="G423" i="9"/>
  <c r="G422" i="9"/>
  <c r="G421" i="9"/>
  <c r="G396" i="9" l="1"/>
  <c r="G395" i="9"/>
  <c r="G394" i="9"/>
  <c r="G393" i="9"/>
  <c r="G392" i="9"/>
  <c r="G391" i="9"/>
  <c r="G390" i="9"/>
  <c r="G389" i="9"/>
  <c r="G388" i="9"/>
  <c r="G387" i="9"/>
  <c r="G386" i="9"/>
  <c r="G384" i="9"/>
  <c r="G383" i="9"/>
  <c r="G382" i="9"/>
  <c r="G381" i="9"/>
  <c r="G380" i="9"/>
  <c r="G379" i="9"/>
  <c r="G378" i="9"/>
  <c r="G377" i="9"/>
  <c r="G376" i="9"/>
  <c r="G375" i="9"/>
  <c r="G374" i="9"/>
  <c r="G373" i="9"/>
  <c r="G336" i="9"/>
  <c r="G302" i="9"/>
  <c r="G357" i="9"/>
  <c r="G371" i="9" l="1"/>
  <c r="G369" i="9"/>
  <c r="G368" i="9"/>
  <c r="G367" i="9"/>
  <c r="G366" i="9"/>
  <c r="G136" i="9" l="1"/>
  <c r="G137" i="9"/>
  <c r="G138" i="9"/>
  <c r="G141" i="9" l="1"/>
  <c r="G142" i="9" l="1"/>
  <c r="G146" i="9"/>
  <c r="G365" i="9" l="1"/>
  <c r="G147" i="9"/>
  <c r="G148" i="9"/>
  <c r="G149" i="9"/>
  <c r="G150" i="9"/>
  <c r="G151" i="9"/>
  <c r="G152" i="9"/>
  <c r="G153" i="9"/>
  <c r="G154" i="9"/>
  <c r="G144" i="9"/>
  <c r="G143" i="9"/>
  <c r="G140" i="9"/>
  <c r="G139" i="9"/>
  <c r="G135" i="9"/>
  <c r="G134" i="9"/>
  <c r="G126" i="9"/>
  <c r="G133" i="9"/>
  <c r="G132" i="9"/>
  <c r="G131" i="9"/>
  <c r="G130" i="9"/>
  <c r="G129" i="9"/>
  <c r="G128" i="9"/>
  <c r="G127" i="9"/>
  <c r="G514" i="9" l="1"/>
  <c r="F78" i="13" l="1"/>
  <c r="F76" i="13"/>
  <c r="H78" i="13"/>
  <c r="G78" i="13"/>
  <c r="H74" i="13"/>
  <c r="G74" i="13"/>
  <c r="F74" i="13"/>
  <c r="H72" i="13"/>
  <c r="G72" i="13"/>
  <c r="F72" i="13"/>
  <c r="H70" i="13"/>
  <c r="G70" i="13"/>
  <c r="F70" i="13"/>
  <c r="H68" i="13"/>
  <c r="G68" i="13"/>
  <c r="F68" i="13"/>
  <c r="H66" i="13"/>
  <c r="G66" i="13"/>
  <c r="F66" i="13"/>
  <c r="H62" i="13"/>
  <c r="G62" i="13"/>
  <c r="F62" i="13"/>
  <c r="G42" i="13"/>
  <c r="H28" i="13"/>
  <c r="H26" i="13"/>
  <c r="G26" i="13"/>
  <c r="H16" i="13"/>
  <c r="G16" i="13"/>
  <c r="H14" i="13"/>
  <c r="G14" i="13"/>
  <c r="F14" i="13"/>
  <c r="H12" i="13"/>
  <c r="G12" i="13"/>
  <c r="F12" i="13"/>
  <c r="I79" i="13"/>
  <c r="I77" i="13"/>
  <c r="H76" i="13"/>
  <c r="G76" i="13"/>
  <c r="I75" i="13"/>
  <c r="I73" i="13"/>
  <c r="I71" i="13"/>
  <c r="I69" i="13"/>
  <c r="I67" i="13"/>
  <c r="C64" i="13"/>
  <c r="I63" i="13"/>
  <c r="I61" i="13"/>
  <c r="H60" i="13"/>
  <c r="G60" i="13"/>
  <c r="F60" i="13"/>
  <c r="I59" i="13"/>
  <c r="H58" i="13"/>
  <c r="G58" i="13"/>
  <c r="F58" i="13"/>
  <c r="I57" i="13"/>
  <c r="H56" i="13"/>
  <c r="G56" i="13"/>
  <c r="F56" i="13"/>
  <c r="I55" i="13"/>
  <c r="H54" i="13"/>
  <c r="G54" i="13"/>
  <c r="F54" i="13"/>
  <c r="I53" i="13"/>
  <c r="H52" i="13"/>
  <c r="G52" i="13"/>
  <c r="F52" i="13"/>
  <c r="I49" i="13"/>
  <c r="I47" i="13"/>
  <c r="I45" i="13"/>
  <c r="I43" i="13"/>
  <c r="I41" i="13"/>
  <c r="I39" i="13"/>
  <c r="I37" i="13"/>
  <c r="I35" i="13"/>
  <c r="I33" i="13"/>
  <c r="I31" i="13"/>
  <c r="I29" i="13"/>
  <c r="I27" i="13"/>
  <c r="I25" i="13"/>
  <c r="I23" i="13"/>
  <c r="I21" i="13"/>
  <c r="I19" i="13"/>
  <c r="H18" i="13"/>
  <c r="I17" i="13"/>
  <c r="I15" i="13"/>
  <c r="I13" i="13"/>
  <c r="I11" i="13"/>
  <c r="H10" i="13"/>
  <c r="G10" i="13"/>
  <c r="F10" i="13"/>
  <c r="I16" i="13" l="1"/>
  <c r="I78" i="13"/>
  <c r="I68" i="13"/>
  <c r="G64" i="13"/>
  <c r="H64" i="13"/>
  <c r="F64" i="13"/>
  <c r="I36" i="13"/>
  <c r="I12" i="13"/>
  <c r="I32" i="13"/>
  <c r="I62" i="13"/>
  <c r="I46" i="13"/>
  <c r="I74" i="13"/>
  <c r="I72" i="13"/>
  <c r="I70" i="13"/>
  <c r="I66" i="13"/>
  <c r="I48" i="13"/>
  <c r="I26" i="13"/>
  <c r="I22" i="13"/>
  <c r="I60" i="13"/>
  <c r="C80" i="13"/>
  <c r="D8" i="13" s="1"/>
  <c r="I76" i="13"/>
  <c r="I44" i="13"/>
  <c r="I40" i="13"/>
  <c r="I18" i="13"/>
  <c r="I20" i="13"/>
  <c r="I28" i="13"/>
  <c r="I34" i="13"/>
  <c r="I52" i="13"/>
  <c r="I54" i="13"/>
  <c r="I56" i="13"/>
  <c r="I58" i="13"/>
  <c r="I30" i="13"/>
  <c r="I10" i="13"/>
  <c r="I24" i="13"/>
  <c r="I38" i="13"/>
  <c r="I42" i="13"/>
  <c r="I14" i="13"/>
  <c r="D70" i="13" l="1"/>
  <c r="D12" i="13"/>
  <c r="D56" i="13"/>
  <c r="D38" i="13"/>
  <c r="D62" i="13"/>
  <c r="D28" i="13"/>
  <c r="D52" i="13"/>
  <c r="D64" i="13"/>
  <c r="D60" i="13"/>
  <c r="D42" i="13"/>
  <c r="D72" i="13"/>
  <c r="D14" i="13"/>
  <c r="D48" i="13"/>
  <c r="D68" i="13"/>
  <c r="D18" i="13"/>
  <c r="D20" i="13"/>
  <c r="D74" i="13"/>
  <c r="D54" i="13"/>
  <c r="D78" i="13"/>
  <c r="D22" i="13"/>
  <c r="D36" i="13"/>
  <c r="D66" i="13"/>
  <c r="D16" i="13"/>
  <c r="D40" i="13"/>
  <c r="D26" i="13"/>
  <c r="D10" i="13"/>
  <c r="D76" i="13"/>
  <c r="D30" i="13"/>
  <c r="D58" i="13"/>
  <c r="D46" i="13"/>
  <c r="D32" i="13"/>
  <c r="I64" i="13"/>
  <c r="I65" i="13"/>
  <c r="H81" i="13"/>
  <c r="H85" i="13" s="1"/>
  <c r="D24" i="13"/>
  <c r="D44" i="13"/>
  <c r="D34" i="13"/>
  <c r="D50" i="13"/>
  <c r="I50" i="13"/>
  <c r="G81" i="13"/>
  <c r="I51" i="13"/>
  <c r="I9" i="13"/>
  <c r="I8" i="13"/>
  <c r="F81" i="13"/>
  <c r="I81" i="13" l="1"/>
  <c r="D80" i="13"/>
  <c r="G85" i="13"/>
  <c r="F85" i="13"/>
  <c r="F83" i="13"/>
  <c r="G83" i="13" s="1"/>
  <c r="H83" i="13" s="1"/>
  <c r="I85" i="13" l="1"/>
  <c r="I86" i="13" s="1"/>
  <c r="I82" i="13"/>
  <c r="F82" i="13"/>
  <c r="G82" i="13"/>
  <c r="F84" i="13" l="1"/>
  <c r="G84" i="13"/>
  <c r="G510" i="9" l="1"/>
  <c r="G511" i="9"/>
  <c r="G512" i="9"/>
  <c r="G506" i="9"/>
  <c r="G507" i="9"/>
  <c r="G486" i="9"/>
  <c r="G487" i="9"/>
  <c r="G488" i="9"/>
  <c r="G489" i="9"/>
  <c r="G490" i="9"/>
  <c r="G491" i="9"/>
  <c r="G492" i="9"/>
  <c r="G493" i="9"/>
  <c r="G494" i="9"/>
  <c r="G495" i="9"/>
  <c r="G496" i="9"/>
  <c r="G497" i="9"/>
  <c r="G498" i="9"/>
  <c r="G499" i="9"/>
  <c r="G500" i="9"/>
  <c r="G501" i="9"/>
  <c r="G502" i="9"/>
  <c r="G503"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34" i="9"/>
  <c r="G435" i="9"/>
  <c r="G436" i="9"/>
  <c r="G437" i="9"/>
  <c r="G438" i="9"/>
  <c r="G439" i="9"/>
  <c r="G440" i="9"/>
  <c r="G441" i="9"/>
  <c r="G442" i="9"/>
  <c r="G443" i="9"/>
  <c r="G444" i="9"/>
  <c r="G445" i="9"/>
  <c r="G446" i="9"/>
  <c r="G447" i="9"/>
  <c r="G348" i="9"/>
  <c r="G349" i="9"/>
  <c r="G356" i="9"/>
  <c r="G358" i="9"/>
  <c r="G359" i="9"/>
  <c r="G360" i="9"/>
  <c r="G362" i="9"/>
  <c r="G363" i="9"/>
  <c r="G337" i="9"/>
  <c r="G338" i="9"/>
  <c r="G340" i="9"/>
  <c r="G341" i="9"/>
  <c r="G342" i="9"/>
  <c r="G343" i="9"/>
  <c r="G344" i="9"/>
  <c r="G345" i="9"/>
  <c r="G301" i="9"/>
  <c r="G303" i="9"/>
  <c r="G304" i="9"/>
  <c r="G305" i="9"/>
  <c r="G307" i="9"/>
  <c r="G310" i="9"/>
  <c r="G311" i="9"/>
  <c r="G312" i="9"/>
  <c r="G313" i="9"/>
  <c r="G319" i="9"/>
  <c r="G321" i="9"/>
  <c r="G322" i="9"/>
  <c r="G323" i="9"/>
  <c r="G324" i="9"/>
  <c r="G326" i="9"/>
  <c r="G329" i="9"/>
  <c r="G330" i="9"/>
  <c r="G331" i="9"/>
  <c r="G332" i="9"/>
  <c r="G333" i="9"/>
  <c r="G283" i="9"/>
  <c r="G284" i="9"/>
  <c r="G285" i="9"/>
  <c r="G286" i="9"/>
  <c r="G287" i="9"/>
  <c r="G279" i="9"/>
  <c r="G280" i="9"/>
  <c r="G281" i="9"/>
  <c r="G295" i="9"/>
  <c r="G296" i="9"/>
  <c r="G297" i="9"/>
  <c r="G218" i="9"/>
  <c r="G219" i="9"/>
  <c r="G220" i="9"/>
  <c r="G221" i="9"/>
  <c r="G222" i="9"/>
  <c r="G223" i="9"/>
  <c r="G225" i="9"/>
  <c r="G226" i="9"/>
  <c r="G227" i="9"/>
  <c r="G228" i="9"/>
  <c r="G231" i="9"/>
  <c r="G232" i="9"/>
  <c r="G239" i="9"/>
  <c r="G241" i="9"/>
  <c r="G242" i="9"/>
  <c r="G243" i="9"/>
  <c r="G245" i="9"/>
  <c r="G246" i="9"/>
  <c r="G247" i="9"/>
  <c r="G249" i="9"/>
  <c r="G250" i="9"/>
  <c r="G252" i="9"/>
  <c r="G254" i="9"/>
  <c r="G255" i="9"/>
  <c r="G256" i="9"/>
  <c r="G257" i="9"/>
  <c r="G258" i="9"/>
  <c r="G261" i="9"/>
  <c r="G267" i="9"/>
  <c r="G268" i="9"/>
  <c r="G269" i="9"/>
  <c r="G270" i="9"/>
  <c r="G271" i="9"/>
  <c r="G272" i="9"/>
  <c r="G273" i="9"/>
  <c r="G275" i="9"/>
  <c r="G276" i="9"/>
  <c r="G277" i="9"/>
  <c r="G196" i="9"/>
  <c r="G197" i="9"/>
  <c r="G198" i="9"/>
  <c r="G183" i="9"/>
  <c r="G184" i="9"/>
  <c r="G185" i="9"/>
  <c r="G186" i="9"/>
  <c r="G187" i="9"/>
  <c r="G188" i="9"/>
  <c r="G189" i="9"/>
  <c r="G190" i="9"/>
  <c r="G191" i="9"/>
  <c r="G192" i="9"/>
  <c r="G159" i="9"/>
  <c r="G160" i="9"/>
  <c r="G161" i="9"/>
  <c r="G162" i="9"/>
  <c r="G163" i="9"/>
  <c r="G164" i="9"/>
  <c r="G165" i="9"/>
  <c r="G166" i="9"/>
  <c r="G167" i="9"/>
  <c r="G168" i="9"/>
  <c r="G169" i="9"/>
  <c r="G170" i="9"/>
  <c r="G171" i="9"/>
  <c r="G172" i="9"/>
  <c r="G173" i="9"/>
  <c r="G174" i="9"/>
  <c r="G175" i="9"/>
  <c r="G176" i="9"/>
  <c r="G177" i="9"/>
  <c r="G178" i="9"/>
  <c r="G179" i="9"/>
  <c r="G180" i="9"/>
  <c r="G114" i="9"/>
  <c r="G115" i="9"/>
  <c r="G116" i="9"/>
  <c r="G117" i="9"/>
  <c r="G118" i="9"/>
  <c r="G119" i="9"/>
  <c r="G120" i="9"/>
  <c r="G121" i="9"/>
  <c r="G122" i="9"/>
  <c r="G123" i="9"/>
  <c r="G124" i="9"/>
  <c r="G107" i="9"/>
  <c r="G108" i="9"/>
  <c r="G109" i="9"/>
  <c r="G110" i="9"/>
  <c r="G111" i="9"/>
  <c r="G93" i="9"/>
  <c r="G94" i="9"/>
  <c r="G95" i="9"/>
  <c r="G96" i="9"/>
  <c r="G99" i="9"/>
  <c r="G100" i="9"/>
  <c r="G101" i="9"/>
  <c r="G102" i="9"/>
  <c r="G84" i="9"/>
  <c r="G85" i="9"/>
  <c r="G86" i="9"/>
  <c r="G87" i="9"/>
  <c r="G88" i="9"/>
  <c r="G89" i="9"/>
  <c r="G90" i="9"/>
  <c r="G81" i="9"/>
  <c r="G77" i="9"/>
  <c r="G78" i="9"/>
  <c r="G72" i="9"/>
  <c r="G73" i="9"/>
  <c r="G74" i="9"/>
  <c r="G58" i="9"/>
  <c r="G59" i="9"/>
  <c r="G60" i="9"/>
  <c r="G62" i="9"/>
  <c r="G63" i="9"/>
  <c r="G64" i="9"/>
  <c r="G65" i="9"/>
  <c r="G66" i="9"/>
  <c r="G67" i="9"/>
  <c r="G52" i="9"/>
  <c r="G53" i="9"/>
  <c r="G54" i="9"/>
  <c r="G55" i="9"/>
  <c r="G28" i="9"/>
  <c r="G29" i="9"/>
  <c r="G30" i="9"/>
  <c r="G31" i="9"/>
  <c r="G32" i="9"/>
  <c r="G33" i="9"/>
  <c r="G34" i="9"/>
  <c r="G35" i="9"/>
  <c r="G36" i="9"/>
  <c r="G37" i="9"/>
  <c r="G38" i="9"/>
  <c r="G39" i="9"/>
  <c r="G40" i="9"/>
  <c r="G41" i="9"/>
  <c r="G42" i="9"/>
  <c r="G43" i="9"/>
  <c r="G44" i="9"/>
  <c r="G45" i="9"/>
  <c r="G46" i="9"/>
  <c r="G47" i="9"/>
  <c r="G48" i="9"/>
  <c r="G49" i="9"/>
  <c r="G505" i="9" l="1"/>
  <c r="C98" i="9"/>
  <c r="G98" i="9" s="1"/>
  <c r="C97" i="9"/>
  <c r="G97" i="9" s="1"/>
  <c r="G80" i="9"/>
  <c r="G71" i="9"/>
  <c r="F214" i="9"/>
  <c r="G57" i="9"/>
  <c r="G61" i="9" l="1"/>
  <c r="G347" i="9" l="1"/>
  <c r="G335" i="9"/>
  <c r="G299" i="9"/>
  <c r="G282" i="9"/>
  <c r="G217" i="9"/>
  <c r="G430" i="9" l="1"/>
  <c r="G509" i="9"/>
  <c r="G485" i="9"/>
  <c r="G449" i="9"/>
  <c r="G195" i="9" l="1"/>
  <c r="G158" i="9"/>
  <c r="G113" i="9"/>
  <c r="G106" i="9"/>
  <c r="G104" i="9"/>
  <c r="G92" i="9"/>
  <c r="G83" i="9"/>
  <c r="G76" i="9"/>
  <c r="G69" i="9"/>
  <c r="G51" i="9"/>
  <c r="G27" i="9"/>
  <c r="G25" i="9"/>
  <c r="G24" i="9"/>
  <c r="G23" i="9"/>
  <c r="G20" i="9"/>
  <c r="G19" i="9"/>
  <c r="G18" i="9"/>
  <c r="D13" i="10" l="1"/>
  <c r="D21" i="10" s="1"/>
  <c r="G5" i="9" s="1"/>
  <c r="G433" i="9" l="1"/>
  <c r="G515" i="9" s="1"/>
  <c r="F515" i="9" l="1"/>
  <c r="F516" i="9" l="1"/>
  <c r="F517" i="9" s="1"/>
  <c r="E515" i="9"/>
  <c r="G22" i="9" l="1"/>
  <c r="E214" i="9" l="1"/>
  <c r="E516" i="9" s="1"/>
  <c r="E517" i="9" s="1"/>
  <c r="G182" i="9"/>
  <c r="G214" i="9" s="1"/>
  <c r="G516" i="9" s="1"/>
  <c r="G517" i="9" l="1"/>
</calcChain>
</file>

<file path=xl/comments1.xml><?xml version="1.0" encoding="utf-8"?>
<comments xmlns="http://schemas.openxmlformats.org/spreadsheetml/2006/main">
  <authors>
    <author>Talita Marinheiro Pereira</author>
  </authors>
  <commentList>
    <comment ref="E4" authorId="0" shapeId="0">
      <text>
        <r>
          <rPr>
            <b/>
            <sz val="9"/>
            <color indexed="81"/>
            <rFont val="Segoe UI"/>
            <family val="2"/>
          </rPr>
          <t xml:space="preserve">José Henrique Ferreira: </t>
        </r>
        <r>
          <rPr>
            <sz val="9"/>
            <color indexed="81"/>
            <rFont val="Segoe UI"/>
            <family val="2"/>
          </rPr>
          <t xml:space="preserve">Colocar número do BMP
</t>
        </r>
      </text>
    </comment>
  </commentList>
</comments>
</file>

<file path=xl/sharedStrings.xml><?xml version="1.0" encoding="utf-8"?>
<sst xmlns="http://schemas.openxmlformats.org/spreadsheetml/2006/main" count="1649" uniqueCount="937">
  <si>
    <t>DESCRIÇÃO</t>
  </si>
  <si>
    <t>QUANT.</t>
  </si>
  <si>
    <t>UNID.</t>
  </si>
  <si>
    <t>MATERIAL</t>
  </si>
  <si>
    <t>EMAIL:</t>
  </si>
  <si>
    <t xml:space="preserve">MÃO DE OBRA </t>
  </si>
  <si>
    <t>RAZÃO SOCIAL:</t>
  </si>
  <si>
    <t>CNPJ:</t>
  </si>
  <si>
    <t>DATA DA PROPOSTA</t>
  </si>
  <si>
    <t>ITENS</t>
  </si>
  <si>
    <t>I</t>
  </si>
  <si>
    <t>OBRAS CIVIS</t>
  </si>
  <si>
    <t>II</t>
  </si>
  <si>
    <t>INSTALAÇÕES MECÂNICAS</t>
  </si>
  <si>
    <t>SUBTOTAL OBRAS CIVIS</t>
  </si>
  <si>
    <t>SUBTOTAL INSTALAÇÕES MECÂNICAS</t>
  </si>
  <si>
    <t>FONE:</t>
  </si>
  <si>
    <t>1.1</t>
  </si>
  <si>
    <t>1.2</t>
  </si>
  <si>
    <t>BDI</t>
  </si>
  <si>
    <t>PLANILHA DE ORÇAMENTO</t>
  </si>
  <si>
    <t>ENDEREÇO:</t>
  </si>
  <si>
    <t>PROPONENTE</t>
  </si>
  <si>
    <t>PROPOSTA</t>
  </si>
  <si>
    <t>TOTAL GERAL</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</si>
  <si>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</si>
  <si>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</si>
  <si>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</si>
  <si>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</si>
  <si>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</si>
  <si>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</si>
  <si>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</si>
  <si>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</si>
  <si>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</si>
  <si>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</si>
  <si>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</si>
  <si>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</si>
  <si>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</si>
  <si>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</si>
  <si>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</si>
  <si>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</si>
  <si>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</si>
  <si>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</si>
  <si>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</si>
  <si>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</si>
  <si>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</si>
  <si>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</si>
  <si>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</si>
  <si>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</si>
  <si>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</si>
  <si>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</si>
  <si>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</si>
  <si>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</si>
  <si>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</si>
  <si>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</si>
  <si>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</si>
  <si>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TOTAL COM BDI</t>
  </si>
  <si>
    <t>m²</t>
  </si>
  <si>
    <t>m³</t>
  </si>
  <si>
    <t>2.1</t>
  </si>
  <si>
    <t>2.2</t>
  </si>
  <si>
    <t>x,xx</t>
  </si>
  <si>
    <t>m</t>
  </si>
  <si>
    <t>3.1</t>
  </si>
  <si>
    <t>LOTE ÚNICO</t>
  </si>
  <si>
    <t>1.3</t>
  </si>
  <si>
    <t>INSTALAÇÕES ELÉTRICAS</t>
  </si>
  <si>
    <t>2.3</t>
  </si>
  <si>
    <t>2.4</t>
  </si>
  <si>
    <t>2.5</t>
  </si>
  <si>
    <t>SUBTOTAL INSTALAÇÕES ELÉTRICAS</t>
  </si>
  <si>
    <t>1.4</t>
  </si>
  <si>
    <t>1.5</t>
  </si>
  <si>
    <t>ADMINISTRAÇÃO DE OBRA</t>
  </si>
  <si>
    <t>1.6</t>
  </si>
  <si>
    <t>ALVENARIAS</t>
  </si>
  <si>
    <t>1.7</t>
  </si>
  <si>
    <t>1.8</t>
  </si>
  <si>
    <t>IMPERMEABILIZAÇÃO</t>
  </si>
  <si>
    <t>1.9</t>
  </si>
  <si>
    <t>1.10</t>
  </si>
  <si>
    <t>1.11</t>
  </si>
  <si>
    <t>1.12</t>
  </si>
  <si>
    <t>1.13</t>
  </si>
  <si>
    <t>1.14</t>
  </si>
  <si>
    <t>1.15</t>
  </si>
  <si>
    <t>VIDRAÇARIA</t>
  </si>
  <si>
    <t>1.16</t>
  </si>
  <si>
    <t>PINTURA</t>
  </si>
  <si>
    <t>1.17</t>
  </si>
  <si>
    <t>INSTALAÇÕES CONTRA INCÊNDIO</t>
  </si>
  <si>
    <t>INSTALAÇÕES PLUVIAIS E DE ESGOTO</t>
  </si>
  <si>
    <t>DIVERSOS</t>
  </si>
  <si>
    <t>LIMPEZA E VISTORIA FINAL</t>
  </si>
  <si>
    <t>INSTALAÇÕES HIDROSSANITÁRIAS</t>
  </si>
  <si>
    <t>DIVISÓRIAS / PAINÉIS / FORROS</t>
  </si>
  <si>
    <t>REVESTIMENTOS / ACABAMENTOS</t>
  </si>
  <si>
    <t>Abrigo provisório para alojamento e depósito de materiais e ferramentas</t>
  </si>
  <si>
    <t>ART - Anotação de Responsabilidade Técnica - Faixa 03 -  Contratos acima de R$ 15.000,01</t>
  </si>
  <si>
    <t>Demolição de alvenaria, sem reaproveitamento</t>
  </si>
  <si>
    <t>Demolição de forro de gesso</t>
  </si>
  <si>
    <t>Remoção de divisória leve</t>
  </si>
  <si>
    <t>Remoção de divisórias/painéis de vidro temperado</t>
  </si>
  <si>
    <t xml:space="preserve"> m</t>
  </si>
  <si>
    <t>Remoção de metais sanitários</t>
  </si>
  <si>
    <t>Remoção de registro de gaveta FG ou PVC</t>
  </si>
  <si>
    <t>Remoção de soleira em mármore ou granito</t>
  </si>
  <si>
    <t>Remoção de louças sanitárias</t>
  </si>
  <si>
    <t>Armadura de aço para estruturas em geral CA-60, diâmetro 5mm, corte e dobra na obra</t>
  </si>
  <si>
    <t>Concreto estrutural dosado em central, fck=30MPa</t>
  </si>
  <si>
    <t xml:space="preserve"> kg</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</si>
  <si>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</si>
  <si>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</si>
  <si>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</si>
  <si>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</si>
  <si>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</si>
  <si>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</si>
  <si>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</si>
  <si>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</si>
  <si>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</si>
  <si>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</si>
  <si>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</si>
  <si>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</si>
  <si>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</si>
  <si>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</si>
  <si>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</si>
  <si>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</si>
  <si>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</si>
  <si>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</si>
  <si>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</si>
  <si>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</si>
  <si>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</si>
  <si>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</si>
  <si>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</si>
  <si>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</si>
  <si>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</si>
  <si>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</si>
  <si>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</si>
  <si>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</si>
  <si>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</si>
  <si>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</si>
  <si>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</si>
  <si>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</si>
  <si>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</si>
  <si>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</si>
  <si>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4.1</t>
  </si>
  <si>
    <t>4.2</t>
  </si>
  <si>
    <t>4.3</t>
  </si>
  <si>
    <t>4.4</t>
  </si>
  <si>
    <t>5.5</t>
  </si>
  <si>
    <t>5.6</t>
  </si>
  <si>
    <t>5.7</t>
  </si>
  <si>
    <t>5.8</t>
  </si>
  <si>
    <t>5.9</t>
  </si>
  <si>
    <t>5.10</t>
  </si>
  <si>
    <t>5.12</t>
  </si>
  <si>
    <t>5.13</t>
  </si>
  <si>
    <t>6.1</t>
  </si>
  <si>
    <t>6.2</t>
  </si>
  <si>
    <t>6.3</t>
  </si>
  <si>
    <t>6.4</t>
  </si>
  <si>
    <t>6.5</t>
  </si>
  <si>
    <t>6.6</t>
  </si>
  <si>
    <t>6.7</t>
  </si>
  <si>
    <t>6.8</t>
  </si>
  <si>
    <t>6.9</t>
  </si>
  <si>
    <t>6.10</t>
  </si>
  <si>
    <t>7.1</t>
  </si>
  <si>
    <t>7.2</t>
  </si>
  <si>
    <t>7.3</t>
  </si>
  <si>
    <t>7.4</t>
  </si>
  <si>
    <t>7.5</t>
  </si>
  <si>
    <t>7.6</t>
  </si>
  <si>
    <t>7.7</t>
  </si>
  <si>
    <t>7.8</t>
  </si>
  <si>
    <t>7.9</t>
  </si>
  <si>
    <t>Impermeabilização de cobertura plana com manta asfáltica polimérica</t>
  </si>
  <si>
    <t>9.1</t>
  </si>
  <si>
    <t>9.2</t>
  </si>
  <si>
    <t>9.3</t>
  </si>
  <si>
    <t>9.9</t>
  </si>
  <si>
    <t>9.15</t>
  </si>
  <si>
    <t>9.16</t>
  </si>
  <si>
    <t>9.18</t>
  </si>
  <si>
    <t>9.19</t>
  </si>
  <si>
    <t>9.21</t>
  </si>
  <si>
    <t>9.22</t>
  </si>
  <si>
    <t>10.1</t>
  </si>
  <si>
    <t>10.2</t>
  </si>
  <si>
    <t>Divisória de gesso acartonado para parede interna, simples, espessura final 100mm</t>
  </si>
  <si>
    <t>11.1</t>
  </si>
  <si>
    <t>11.2</t>
  </si>
  <si>
    <t>11.3</t>
  </si>
  <si>
    <t>11.4</t>
  </si>
  <si>
    <t>11.5</t>
  </si>
  <si>
    <t>11.6</t>
  </si>
  <si>
    <t>11.8</t>
  </si>
  <si>
    <t>12.1</t>
  </si>
  <si>
    <t>12.2</t>
  </si>
  <si>
    <t>12.3</t>
  </si>
  <si>
    <t>12.4</t>
  </si>
  <si>
    <t>12.5</t>
  </si>
  <si>
    <t>13.1</t>
  </si>
  <si>
    <t>14.1</t>
  </si>
  <si>
    <t>14.3</t>
  </si>
  <si>
    <t>14.4</t>
  </si>
  <si>
    <t>14.5</t>
  </si>
  <si>
    <t>14.6</t>
  </si>
  <si>
    <t>15.1</t>
  </si>
  <si>
    <t>15.2</t>
  </si>
  <si>
    <t>15.3</t>
  </si>
  <si>
    <t>15.4</t>
  </si>
  <si>
    <t>15.5</t>
  </si>
  <si>
    <t>15.6</t>
  </si>
  <si>
    <t>15.7</t>
  </si>
  <si>
    <t>15.8</t>
  </si>
  <si>
    <t>15.9</t>
  </si>
  <si>
    <t>15.10</t>
  </si>
  <si>
    <t>15.11</t>
  </si>
  <si>
    <t>15.12</t>
  </si>
  <si>
    <t>Pintura de fundo selador acrílico</t>
  </si>
  <si>
    <t>Primer anticorrosivo e antioxidante para aplicação em superfícies ferrosas (zarcão)</t>
  </si>
  <si>
    <t>16.1</t>
  </si>
  <si>
    <t>16.2</t>
  </si>
  <si>
    <t>16.3</t>
  </si>
  <si>
    <t>16.4</t>
  </si>
  <si>
    <t>16.5</t>
  </si>
  <si>
    <t>16.6</t>
  </si>
  <si>
    <t>Registro de gaveta bruto  d=20mm (3/4")</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</si>
  <si>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</si>
  <si>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</si>
  <si>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</si>
  <si>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</si>
  <si>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</si>
  <si>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</si>
  <si>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</si>
  <si>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</si>
  <si>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</si>
  <si>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</si>
  <si>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</si>
  <si>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</si>
  <si>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</si>
  <si>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</si>
  <si>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</si>
  <si>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</si>
  <si>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</si>
  <si>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</si>
  <si>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</si>
  <si>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</si>
  <si>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</si>
  <si>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</si>
  <si>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</si>
  <si>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18.3</t>
  </si>
  <si>
    <t>18.4</t>
  </si>
  <si>
    <t>18.5</t>
  </si>
  <si>
    <t>18.6</t>
  </si>
  <si>
    <t>18.7</t>
  </si>
  <si>
    <t>18.8</t>
  </si>
  <si>
    <t>18.9</t>
  </si>
  <si>
    <t>18.10</t>
  </si>
  <si>
    <t>18.11</t>
  </si>
  <si>
    <t>19.1</t>
  </si>
  <si>
    <t>19.2</t>
  </si>
  <si>
    <t>19.3</t>
  </si>
  <si>
    <t>19.4</t>
  </si>
  <si>
    <t>Dosador para sabão líquido em PVC</t>
  </si>
  <si>
    <t>Lavatório de canto de louça branca, completo, incluindo engate em malha de aço e sifão metálico cromado -  ref. Deca, linha Master - L76</t>
  </si>
  <si>
    <t>Papeleira para sanitários</t>
  </si>
  <si>
    <t>Sifão metálico cromado</t>
  </si>
  <si>
    <t>Toalheiro para toalhas de papel</t>
  </si>
  <si>
    <t>Válvula de descarga automática para mictório</t>
  </si>
  <si>
    <t>20.1</t>
  </si>
  <si>
    <t>III</t>
  </si>
  <si>
    <t>Demolição de grade metálica</t>
  </si>
  <si>
    <t>cj</t>
  </si>
  <si>
    <t>Remoção de módulo de máscara metálica para autoatendimento, incluindo embalagem para transporte</t>
  </si>
  <si>
    <t>1.18</t>
  </si>
  <si>
    <t>Plano de Gerenciamento de Resíduos da Construção Civil – PGRCC</t>
  </si>
  <si>
    <t>2.6</t>
  </si>
  <si>
    <t>1.19</t>
  </si>
  <si>
    <t>2.7</t>
  </si>
  <si>
    <t>Atualização de projetos/"As built"</t>
  </si>
  <si>
    <t>1.20</t>
  </si>
  <si>
    <t>SERVIÇOS PRELIMINARES / INSTALAÇÕES PROVISÓRIAS</t>
  </si>
  <si>
    <t>DEMOLIÇÃO / REMANEJAMENTO / REMOÇÃO</t>
  </si>
  <si>
    <t>Demolição de piso cerâmico</t>
  </si>
  <si>
    <t>Remoção de papeleira/saboneteira/toalheira para sanitários</t>
  </si>
  <si>
    <t>Remoção de extintores</t>
  </si>
  <si>
    <t>1.21</t>
  </si>
  <si>
    <t>4.5</t>
  </si>
  <si>
    <t>1.22</t>
  </si>
  <si>
    <t>1.23</t>
  </si>
  <si>
    <t>Remoção de porta de divisória / madeira, sem reaproveitamento</t>
  </si>
  <si>
    <t>Remoção de porta em vidro temperado sem reaproveitamento</t>
  </si>
  <si>
    <t>8.1</t>
  </si>
  <si>
    <t>8.2</t>
  </si>
  <si>
    <t>8.3</t>
  </si>
  <si>
    <t>8.4</t>
  </si>
  <si>
    <t>21.1</t>
  </si>
  <si>
    <t>21.2</t>
  </si>
  <si>
    <t>2.8</t>
  </si>
  <si>
    <t>Porta interna de madeira semi-oca, de uma folha com batente, guarnição e ferragem, 80x210cm</t>
  </si>
  <si>
    <t>Porta interna de madeira semi-oca, de uma folha com batente, guarnição e ferragem, 90x210cm</t>
  </si>
  <si>
    <t>Revestimento em painel de alumínio composto ACM, com estrutura básica para instalação</t>
  </si>
  <si>
    <t>12.6</t>
  </si>
  <si>
    <t>1.24</t>
  </si>
  <si>
    <t>4.6</t>
  </si>
  <si>
    <t>4.7</t>
  </si>
  <si>
    <t>2.9</t>
  </si>
  <si>
    <t>Administração da obra direta no local - 5% do custo total da obra acima de 250m²</t>
  </si>
  <si>
    <t>1.25</t>
  </si>
  <si>
    <t>1.26</t>
  </si>
  <si>
    <t>Furo em alvenaria - d=60mm</t>
  </si>
  <si>
    <t>Furo em viga/pilar/laje estrutural - d=60mm</t>
  </si>
  <si>
    <t>12.7</t>
  </si>
  <si>
    <t>6.11</t>
  </si>
  <si>
    <t>Forma de chapa de madeira compensada resinada e=12mm para concreto armado, utilização 3 vezes</t>
  </si>
  <si>
    <t>11.7</t>
  </si>
  <si>
    <t>ACESSIBILIDADE</t>
  </si>
  <si>
    <t>Elemento tátil individual em poliuretano interno de alerta colado (módulos de 25x25cm) - cor idem à existente</t>
  </si>
  <si>
    <t>Elemento tátil individual em poliuretano interno direcional colado (módulos 25x25cm) - cor idem à existente</t>
  </si>
  <si>
    <t>Soleira de granito cinza andorinha, L=10 cm, e=20mm</t>
  </si>
  <si>
    <t>Porcelanato 60x60cm, acetinado, retificado, antiderrapante, PEI5, junta 2mm - ref. Portinari Loft WH</t>
  </si>
  <si>
    <t>PAVIMENTAÇÃO / PISOS ELEVADOS</t>
  </si>
  <si>
    <t>Barra de apoio em aço inox, 70 cm</t>
  </si>
  <si>
    <t>Barra de apoio em aço inox, 80 cm</t>
  </si>
  <si>
    <t>14.2</t>
  </si>
  <si>
    <t>Forro de gesso acartonado fixo, com perfis em aço galvanizado, e=12,50mm, colocado</t>
  </si>
  <si>
    <t>12.8</t>
  </si>
  <si>
    <t>12.9</t>
  </si>
  <si>
    <t>12.10</t>
  </si>
  <si>
    <t>12.11</t>
  </si>
  <si>
    <t>CARPINTARIA / MARCENARIA / MOBILIÁRIO</t>
  </si>
  <si>
    <t>Divisória sanitária de granito cinza andorinha, e=3cm, assentada com argamassa traço 1:3</t>
  </si>
  <si>
    <t>ACESSÓRIOS / LOUÇAS / METAIS PARA SANITÁRIOS / COZINHA</t>
  </si>
  <si>
    <t>Pintura a óleo ou esmalte sintético em esquadria metálica, 02 demãos</t>
  </si>
  <si>
    <t>Pintura acrílica, 02 demãos, sem emassamento sobre alvenarias internas/externas</t>
  </si>
  <si>
    <t>Pintura látex PVA, 02 demãos, sem emassamento, sobre forro/parede de gesso</t>
  </si>
  <si>
    <t>Limpeza fina e verificação final da obra</t>
  </si>
  <si>
    <t>Limpeza grossa</t>
  </si>
  <si>
    <t>Curva 90 esgoto em PVC d=40mm</t>
  </si>
  <si>
    <t>Curva 90 esgoto em PVC d=75mm</t>
  </si>
  <si>
    <t>Curva 45 esgoto em PVC d=40mm</t>
  </si>
  <si>
    <t>Curva 90 esgoto em PVC d=50mm</t>
  </si>
  <si>
    <t>Curva 45 esgoto em PVC d=50mm</t>
  </si>
  <si>
    <t>Curva 90 esgoto em PVC d=100mm</t>
  </si>
  <si>
    <t>Curva 45 esgoto em PVC d=100mm</t>
  </si>
  <si>
    <t>Curva 45 esgoto em PVC d=75mm</t>
  </si>
  <si>
    <t>Caixa sifonada de PVC rígido 150x150x50mm</t>
  </si>
  <si>
    <t>"T" esgoto em PVC d=50mm</t>
  </si>
  <si>
    <t>Junção esgoto em PVC d=50mm</t>
  </si>
  <si>
    <t>Junção esgoto em PVC d=100mm</t>
  </si>
  <si>
    <t>Caixa de gordura PVC rígido 250x230x75mm, com tampa e porta tampa</t>
  </si>
  <si>
    <t>Caixa de inspeção 40x40x60cm em alvenaria  de tijolo maçico, lastro e tampa em concreto</t>
  </si>
  <si>
    <t>Redução esgoto em PVC d=100/50mm</t>
  </si>
  <si>
    <t>Joelho 90 graus em PVC soldável, d=25mm</t>
  </si>
  <si>
    <t>Joelho 90 graus em PVC soldável, d=32mm</t>
  </si>
  <si>
    <t>"T" em PVC soldável, d=25mm</t>
  </si>
  <si>
    <t>Bacia sanitária de louça branca, com assento e acessórios - ref. Deca, linha Conforto Vogue Plus P510.17 (PCD)</t>
  </si>
  <si>
    <t>Bacia sanitária de louça com caixa acoplada, branca, com assento e acessórios - ref. Deca, linha Vogue Plus P505.17</t>
  </si>
  <si>
    <t>Mictório de louça individual com sifão integrado - ref. Deca, M714.17</t>
  </si>
  <si>
    <t>Redução em PVC d=32/25mm</t>
  </si>
  <si>
    <t>1.27</t>
  </si>
  <si>
    <t>1.28</t>
  </si>
  <si>
    <t>Película antivandalismo PS11, transparente</t>
  </si>
  <si>
    <t>Redução esgoto em PVC d=100/75mm</t>
  </si>
  <si>
    <t>1.29</t>
  </si>
  <si>
    <t>4.8</t>
  </si>
  <si>
    <t>4.9</t>
  </si>
  <si>
    <t>4.10</t>
  </si>
  <si>
    <t>4.11</t>
  </si>
  <si>
    <t>4.12</t>
  </si>
  <si>
    <t>4.13</t>
  </si>
  <si>
    <t>Forro acústico de Fibra Mineral Removível, modulação 625x625x15mm, apoiados em perfis metálicos tipo "T" suspensos por perfis rígidos - ref. Armstrong, Sahara</t>
  </si>
  <si>
    <t>16.7</t>
  </si>
  <si>
    <t>1.</t>
  </si>
  <si>
    <t>INSTALAÇÕES DE INFRAESTRUTURA ELÉTRICA DE ILUMINAÇÃO, TOMADAS E EQUIPAMENTOS.</t>
  </si>
  <si>
    <t>Anilhas de poliamida de letras e números para identificação de condutores de 1,0 a 10mm²</t>
  </si>
  <si>
    <t>Bloco Cego - Cor Branca - ref. Dutotec DT 99200.00</t>
  </si>
  <si>
    <t>Bloco Interruptor Simples - Cor Branca - ref. Dutotec DT 99330.00</t>
  </si>
  <si>
    <t>Bloco Tomada Retangular 20A - NBR 14136  - Cor Preta - ref. Dutotec DT 99230.20</t>
  </si>
  <si>
    <t>Bloco Tomada Retangular 20A - NBR 14136  - Cor Vermelha - ref. Dutotec DT 99231.20</t>
  </si>
  <si>
    <t>Bloco Tomada Retangular 20A - NBR 14136  - Cor Azul - ref. Dutotec DT 99232.20</t>
  </si>
  <si>
    <t>Moldura tipo adaptador para tomada RJ45 em suporte de placa 4"x2" modular</t>
  </si>
  <si>
    <t>1.30</t>
  </si>
  <si>
    <t>1.31</t>
  </si>
  <si>
    <t>1.32</t>
  </si>
  <si>
    <t>1.33</t>
  </si>
  <si>
    <t>1.34</t>
  </si>
  <si>
    <t>1.35</t>
  </si>
  <si>
    <t>1.36</t>
  </si>
  <si>
    <t>1.37</t>
  </si>
  <si>
    <t>1.38</t>
  </si>
  <si>
    <t>1.39</t>
  </si>
  <si>
    <t>1.40</t>
  </si>
  <si>
    <t>1.41</t>
  </si>
  <si>
    <t>1.42</t>
  </si>
  <si>
    <t>1.43</t>
  </si>
  <si>
    <t>1.44</t>
  </si>
  <si>
    <t>1.45</t>
  </si>
  <si>
    <t>1.46</t>
  </si>
  <si>
    <t>1.47</t>
  </si>
  <si>
    <t>1.48</t>
  </si>
  <si>
    <t>Canaleta em alumínio (73x25)mm - Cores Branca ou Cinza - ref. Dutotec Duplo Tipo C Linha Standard</t>
  </si>
  <si>
    <t>Tampa Lisa Canaleta em alumínio (1,5)mm - Cores Branca ou Cinza - ref. Dutotec Linha Standard</t>
  </si>
  <si>
    <t>1.57</t>
  </si>
  <si>
    <t>1.59</t>
  </si>
  <si>
    <t xml:space="preserve">Eletrocalha - Curva Horizontal 90° para eletrocalha 100x100mm </t>
  </si>
  <si>
    <t xml:space="preserve">Eletrocalha - Curva Vertical 90° para eletrocalha 100x100mm </t>
  </si>
  <si>
    <t>Eletrocalha - Flange Acoplamento para Painel eletrocalha 100mm</t>
  </si>
  <si>
    <t xml:space="preserve">Eletrocalha - Suporte suspensão para eletrocalha 200x100mm </t>
  </si>
  <si>
    <t>Eletrocalha - Tampa para eletrocalha 100mm</t>
  </si>
  <si>
    <t>Eletrocalha - Tampa para eletrocalha 200mm</t>
  </si>
  <si>
    <t>Eletrocalha - Te Horizontal para eletrocalha 100x100mm</t>
  </si>
  <si>
    <t>Eletrocalha - Chumbador rosca interna 1/4" p/fixação de eletrocalha (1,5)</t>
  </si>
  <si>
    <t>Eletrocalha - Vergalhão rosca total 1/4" p/fixação de eletrocalha (1,5)</t>
  </si>
  <si>
    <t>Eletrocalha em aço galvanizado, perfurada, chapa #18, tipo U, seção (300x100)mm.</t>
  </si>
  <si>
    <t>Eletroduto de aço carbono com costura, galvanizado a fogo, tipo semipesado, com conexões (2 luvas, 1 curva longa, 1 abraçadeira tipo "D" com Chaveta), ø 1"</t>
  </si>
  <si>
    <t xml:space="preserve">Perfilado - Acoplamento de perfilado 38x38mm p/eletrocalha </t>
  </si>
  <si>
    <t>Perfilado - Base c/ 4 furos fixação externa p/perfilado 38x38mm</t>
  </si>
  <si>
    <t>Perfilado - Cantoneira ZZ (1)</t>
  </si>
  <si>
    <t xml:space="preserve">Perfilado - Emendas Internas ("I", "L") para perfilado 38x38mm  </t>
  </si>
  <si>
    <t xml:space="preserve">Perfilado - Emendas "T" ou  "X"  para perfilado 38x38mm  </t>
  </si>
  <si>
    <t xml:space="preserve">Perfilado - Suporte longo suspensão para Perfilado 38x38mm </t>
  </si>
  <si>
    <t>Contactor Tripolar 25 A referência CWM25 WEG, Siemens ou similar.</t>
  </si>
  <si>
    <t>Temporizador horário semanal modelo RTST-20 da Coel ou similar.</t>
  </si>
  <si>
    <t>2.</t>
  </si>
  <si>
    <t>CABOS ELÉTRICOS E CONECTORES</t>
  </si>
  <si>
    <t>Cabo (baixa emissão de fumaça) flex 0,6/1KV - 10mm² - NBR 13.248</t>
  </si>
  <si>
    <t>Cabo (baixa emissão de fumaça) flex 0,6/1KV - 16mm² - NBR 13.248</t>
  </si>
  <si>
    <t>Cabo (baixa emissão de fumaça) flex 0,6/1KV - 35mm² - NBR 13.248</t>
  </si>
  <si>
    <t>Cabo (baixa emissão de fumaça) flex 0,6/1KV - 70mm² - NBR 13.248</t>
  </si>
  <si>
    <t>2.10</t>
  </si>
  <si>
    <t>2.11</t>
  </si>
  <si>
    <t>2.12</t>
  </si>
  <si>
    <t>2.16</t>
  </si>
  <si>
    <t>2.18</t>
  </si>
  <si>
    <t>Fita Isolante 3M Scotch 33+ / 19mm X 20 Metros</t>
  </si>
  <si>
    <t>Fitas Isolantes Alta Tensão - Auto Fusao -3M 19mm X 10m</t>
  </si>
  <si>
    <t xml:space="preserve">Solda Estanho fio com fluxo 1,5mm (% Sn X Pb ) 40x60, rolo com 500g </t>
  </si>
  <si>
    <t>3.</t>
  </si>
  <si>
    <t>CABOS DE ALARME, CFTV, FONIA E REDE UTP, CONECTORES E ACESSÓRIOS DE PARA REDE ESTRUTURADA.</t>
  </si>
  <si>
    <t>Abraçadeiras de Velcro 16mm Hellerman ou similar para amarração cabos e patch-cords (20 unidades)</t>
  </si>
  <si>
    <t>Cabo telefônico CIT- 50x10 pares</t>
  </si>
  <si>
    <t>Patch Cord U/UTP Cat.6 - 1,5m Vermelho ou Cinza com Cover</t>
  </si>
  <si>
    <t>Patch Cord U/UTP Cat.6 - 2,5m Vermelho ou Cinza com Cover</t>
  </si>
  <si>
    <t>Rack padrão 19" tipo gabinete fechado de parede com porta de vidro temperado transparente, cor cinza RAL 7032, com 104 conjuntos parafuso/porca gaiola, com chave, próprio para cabeamento estruturado de 36 Us, medindo 180x58x67cm (ALP), tipo Gabinete Cabling Elite Black Box fixado na parede, profundidade mínima interna de 60cm (Rack Ativos)</t>
  </si>
  <si>
    <t>Rack padrão 19" tipo gabinete fechado de parede com porta de vidro temperado transparente, cor cinza RAL 7032, com 64 conjuntos parafuso/porca gaiola, com chave, próprio para cabeamento estruturado de 20 Us, medindo 109x58x67cm (ALP), tipo Gabinete Cabling Elite Black Box fixado na parede, profundidade mínima interna de 60cm (Rack Operadoras)</t>
  </si>
  <si>
    <t>Régua com 8 tomadas dispostas em ângulo de 45º, de 1Us de largura x 19”, para fixação interna ao rack, com porcas tipo Gaiola</t>
  </si>
  <si>
    <t>Voice Panel 50 portas com RJ-45 Cat 5e p/ Rack 19" (Rack - RAMAIS Central Telefônica).</t>
  </si>
  <si>
    <t>4.</t>
  </si>
  <si>
    <t>4.14</t>
  </si>
  <si>
    <t>4.15</t>
  </si>
  <si>
    <t>4.16</t>
  </si>
  <si>
    <t>4.17</t>
  </si>
  <si>
    <t>4.18</t>
  </si>
  <si>
    <t>4.19</t>
  </si>
  <si>
    <t>Caixa de piso SQR Rotation Dupla tipo de Nível com espaço para 4 tomadas 2P+T 20A/250V NBR 14136 (PRETA) e 4 tomadas RJ45, completa com janela prensa cabos, tampa lisa de alumínio polido e arremates de piso, parafusos reguladores, Dutotec ou similar</t>
  </si>
  <si>
    <t>Condulete de alumínio tipo C com tampa cega, roscável, 25mm (1")</t>
  </si>
  <si>
    <t>Condulete de alumínio tipo LL com tampa cega, roscável, 25mm (1")</t>
  </si>
  <si>
    <t>Condulete de alumínio tipo T com tampa cega, roscável, 25mm (1")</t>
  </si>
  <si>
    <t>Espelho Condulete de alumínio para Conector RJ45 keystone categoria 6  de 25mm (1")</t>
  </si>
  <si>
    <t>5.</t>
  </si>
  <si>
    <t>DISJUNTORES E DISPOSITIVOS DE PROTEÇÃO.</t>
  </si>
  <si>
    <t>Dispositivo Interruptor diferencial residual (DR), padrão DIN, bipolar, 25A/240V/30mA</t>
  </si>
  <si>
    <t>Dispositivo Interruptor diferencial residual (DR), padrão DIN, tetrapolar, 40A/380V/300mA</t>
  </si>
  <si>
    <t>Dispositivo Protetor contra sobretensão, 20kA - DPS - Ref. Clamper, Siemens ou WEG.</t>
  </si>
  <si>
    <t>Dispositivo Protetor contra sobretensão, 45kA - DPS - Ref. Clamper, Siemens ou WEG.</t>
  </si>
  <si>
    <t>6.</t>
  </si>
  <si>
    <t>ELEMENTOS DO SISTEMA DE ILUMINAÇÃO E TOMADAS.</t>
  </si>
  <si>
    <t>Interruptor simples em espelho condulete para caixa de alumínio de embutir 4'x2'. Ref. Iriel, Tramontina ou equivalente</t>
  </si>
  <si>
    <t>Interruptor duplo em espelho condulete para caixa de alumínio de embutir 4'x2'. Ref. Iriel, Tramontina ou equivalente</t>
  </si>
  <si>
    <t>Tomada (2P+T), 20A/250V, padrão brasileiro - NBR14.136</t>
  </si>
  <si>
    <t>7.</t>
  </si>
  <si>
    <t>ALARME DE INCÊNDIO E SISTEMA DE ILUMINAÇÃO DE EMERGÊNCIA.</t>
  </si>
  <si>
    <t xml:space="preserve">Módulo Autonomo de ILUMINAÇÃO DE EMERGÊNCIA, 500 lm a 800 lm, 127/220V, LED com alto desempenho, bateria 6V-4.5Ah, autonomia 4 a 8 horas, gabinete em metal, pintura epóxi. </t>
  </si>
  <si>
    <t>Quadro em chapa metálica tratada, IP54, (600x500x250)mm, com placa de montagem, barramento central trifásico até 150A, espelho em policarbonato</t>
  </si>
  <si>
    <t>Fita adesiva metalizada - rolo (50m x 48mm) - ref. Multivac</t>
  </si>
  <si>
    <t xml:space="preserve">Solda Foscoper </t>
  </si>
  <si>
    <t>kg</t>
  </si>
  <si>
    <t>Gás refrigerante R-410A</t>
  </si>
  <si>
    <t xml:space="preserve">Difusor de insuflamento de ar de alumínio, 4 vias, com caixa plenum e registro, 12''x 12'' - Ref. Modelo ADI 41 da Tropical </t>
  </si>
  <si>
    <t xml:space="preserve">Difusor de insuflamento de ar de alumínio, 4 vias, com caixa plenum e registro, 15''x 15'' - Ref. Modelo ADI 41 da Tropical </t>
  </si>
  <si>
    <t>pç</t>
  </si>
  <si>
    <t>Damper controlador de vazão de ar 300x200 mm  Ref. Modelo DCV-T da TropicalRio</t>
  </si>
  <si>
    <t>Damper controlador de vazão de ar 400x200 mm  Ref. Modelo DCV-T da TropicalRio</t>
  </si>
  <si>
    <t>Damper controlador de vazão de ar 900x200 mm  Ref. Modelo DCV-T da TropicalRio</t>
  </si>
  <si>
    <t>Damper controlador de vazão de ar 1100x300 mm Ref. Modelo DCV-T da TropicalRio</t>
  </si>
  <si>
    <t>Difusor de insuflamento de ar de alumínio, quadrado, com caixa plenum e registro, (300x300)mm - ref. TROX ADLK-AG T2</t>
  </si>
  <si>
    <t>Grelha de retorno de ar de alumínio, aletas horizontais fixas, LxH (1025x525)mm - ref. TROX AR-A</t>
  </si>
  <si>
    <t>Grelha de retorno de ar de alumínio, aletas horizontais fixas, LxH (825x425)mm - ref. TROX AR-A</t>
  </si>
  <si>
    <t>Grelha Rotacore em alumínio (250x250)mm - Ref. Modelo RTS e RTD da TropicalRio</t>
  </si>
  <si>
    <t>Duto flexível com isolamento térmico e acústico de lã de vidro de 25mm, D=100mm (4") - ref. Multivac Sonodec 25</t>
  </si>
  <si>
    <t>Duto flexível com isolamento térmico e acústico de lã de vidro de 25mm, D=125mm (5") - ref. Multivac Sonodec 25</t>
  </si>
  <si>
    <t>Duto flexível com isolamento térmico e acústico de lã de vidro de 25mm, D=150 mm (6") - ref. Multivac Sonodec 25</t>
  </si>
  <si>
    <t>Duto flexível com isolamento térmico e acústico de lã de vidro de 25mm, D=200mm (8") - ref. Multivac Sonodec 25</t>
  </si>
  <si>
    <t>Duto flexível sem isolamento térmico, D=100mm (4") - ref. Multivac Aludec 60</t>
  </si>
  <si>
    <t>Tubo de cobre rígido sem costura, com conexões, 1.1/2" - 0,79mm (0,824kg/m) - ref. Eluma</t>
  </si>
  <si>
    <t>Tubo de cobre rígido sem costura, com conexões, 1.1/8" - 0,79mm (0,614kg/m) - ref. Eluma</t>
  </si>
  <si>
    <t>Tubo de cobre rígido sem costura, com conexões, 1/2" - 0,79mm (0,263kg/m) - ref. Eluma</t>
  </si>
  <si>
    <t>Tubo de cobre rígido sem costura, com conexões, 3/4" - 0,79mm (0,403kg/m) - ref. Eluma</t>
  </si>
  <si>
    <t>Tubo de cobre rígido sem costura, com conexões, 3/8" - 0,79mm (0,193kg/m) - ref. Eluma</t>
  </si>
  <si>
    <t>Tubo de cobre rígido sem costura, com conexões, 5/8" - 0,79mm (0,333kg/m) - ref. Eluma</t>
  </si>
  <si>
    <t>Tubo de cobre rígido sem costura, com conexões, 7/8" - 0,79mm (0,473kg/m) - ref. Eluma</t>
  </si>
  <si>
    <t>EQUIPAMENTOS</t>
  </si>
  <si>
    <t>REDE FRIGORÍGENA</t>
  </si>
  <si>
    <t>CORTINA METÁLICA AUTOMATIZADA</t>
  </si>
  <si>
    <t xml:space="preserve">Adaptador de eletrodutos 2x1" para Canaleta em alumínio (73x25)mm - Cores Branca ou Cinza - ref. Dutotec </t>
  </si>
  <si>
    <t>Transporte de materiais, equipamentos, programação visual e mobiliário - 10km</t>
  </si>
  <si>
    <t>Armadura de aço para estruturas em geral CA-50, diâmetro 6,3 a 12,5mm, corte e dobra na obra</t>
  </si>
  <si>
    <t>Alvenaria com bloco cerâmico furado 9x19x39cm, e=9cm, com argamassa mista de cal hidratada traço 1:2:8</t>
  </si>
  <si>
    <t>Regularização de base com argamassa 1:3 para impermeabilização, e=2,0cm</t>
  </si>
  <si>
    <t>Bucha de Nylon S6 a S12 com parafuso cabeça de panela e arruela lisa p/fixação</t>
  </si>
  <si>
    <t>Porta Equipamentos em ABS para dois Blocos retangulares e dois RJ 45 para Canaleta em alumínio (73x25)mm - Cor Branca - ref. Dutotec Linha Standard DT 64440.10</t>
  </si>
  <si>
    <t>Eletrocalha - Parafuso Cabeça de Lentilha com Trava p/fixação de eletrocalhas 1/4"x5/8" (4)</t>
  </si>
  <si>
    <t>Perfilado - Parafuso Cabeça de Lentilha com Trava p/fixação de eletrocalhas/Perfilados (4)</t>
  </si>
  <si>
    <t>Condulete de alumínio tipo E com tampa cega, roscável, 25mm (1")</t>
  </si>
  <si>
    <t>Interruptor com placa 2 teclas paralelo - 10A</t>
  </si>
  <si>
    <t>Luminária Arandela tipo tartaruga (Uso externo) com uma lâmpada BULBO LED 11W 4000K branco neutro, soquete E-27.</t>
  </si>
  <si>
    <t>Plugue Fêmea (2P+T) 10A/250V, padrão brasileiro (NBR 14.136)  (ligação luminárias)</t>
  </si>
  <si>
    <t>Plugue Macho (2P+T) 10A/250V, padrão brasileiro (NBR 14.136)  (ligação luminárias)</t>
  </si>
  <si>
    <t>QUADROS DE COMANDO E QUADROS DE FORÇA.</t>
  </si>
  <si>
    <t>Sensor de presença infravermelho, instalação em teto, temporizador regulável (10s à 20min), raio de alcance 6mx360°</t>
  </si>
  <si>
    <t>Tubo de PVC, ponta bolsa e virola d=100mm, com conexões</t>
  </si>
  <si>
    <t>Tubo de PVC, ponta bolsa e virola d=50mm, com conexões</t>
  </si>
  <si>
    <t>Tubo de PVC, ponta bolsa e virola d=75mm, com conexões</t>
  </si>
  <si>
    <t>Tubo de PVC, ponta e bolsa soldável d=40mm, com conexões</t>
  </si>
  <si>
    <t>Tubo soldável de PVC marrom, d=25mm, inclusive conexões</t>
  </si>
  <si>
    <t>Tubo soldável de PVC marrom, d=32mm, inclusive conexões</t>
  </si>
  <si>
    <t>Tubo soldável de PVC marrom, d=50mm, inclusive conexões</t>
  </si>
  <si>
    <t>Enc. Sociais - SINAPI-RS JUN/2021</t>
  </si>
  <si>
    <t>Carga mecanizada e transporte/descarga de entulho em caminhão basculante</t>
  </si>
  <si>
    <t>Demolição Escada de Concreto - 24 Degraus. Largura 110cm.</t>
  </si>
  <si>
    <t>Retirada dos equipamentos do sistema de climatização</t>
  </si>
  <si>
    <t>FUNDAÇÕES (RADIER)</t>
  </si>
  <si>
    <t>Concreto magro fck 10 Mpa</t>
  </si>
  <si>
    <t>Bloco estrutural em concreto 19x19x39 cm</t>
  </si>
  <si>
    <t>Meio bloco estrutural em concreto 19x19x19 cm</t>
  </si>
  <si>
    <t>Perfil W 150x13 e=2mm - fornecimento e montagem</t>
  </si>
  <si>
    <t>Execução de teste de inundação das lajes técnicas (72h)</t>
  </si>
  <si>
    <t>Placa de montagem # 4,7 mm</t>
  </si>
  <si>
    <t>Chapa 3/8" galvanizado à fogo</t>
  </si>
  <si>
    <t>Argamassa niveladora tipo graute</t>
  </si>
  <si>
    <t>Pintura dos perfis e chapas com tinta primer fundo anti ferrugem, uma demão</t>
  </si>
  <si>
    <t>Pintura dos perfis e chapas com tinta esmalte sintético, duas demãos</t>
  </si>
  <si>
    <t>ESTRUTURA DO ELEVADOR</t>
  </si>
  <si>
    <t>Tela viveiro de PEAD</t>
  </si>
  <si>
    <t>Revestimento Ceramico para paredes internas com placas do tipo esmaltadas 33x45cm aplicadas</t>
  </si>
  <si>
    <t>Aplicação de selador acrílico</t>
  </si>
  <si>
    <t>Massa corrida</t>
  </si>
  <si>
    <t>Porta em aluminio branco, vidro transparente 100x210cm</t>
  </si>
  <si>
    <t>Porta 110x120cm, em alumínio branco</t>
  </si>
  <si>
    <t>Porta 160x200cm</t>
  </si>
  <si>
    <t>Porta de ferro cega 70x210cm</t>
  </si>
  <si>
    <t>Porta de ferro cega 80x210cm</t>
  </si>
  <si>
    <t>Porta de ferro vazada 80x120cm</t>
  </si>
  <si>
    <t>Porta em painel em laminado melamínico TS</t>
  </si>
  <si>
    <t>Porta giratória para banco</t>
  </si>
  <si>
    <t>Pintura na cor azul . Referência pantone 300C</t>
  </si>
  <si>
    <t>Pintura na cor cinza médio, referência pantone 423C</t>
  </si>
  <si>
    <t>Fita metálica perfurada para fixação das tubulações</t>
  </si>
  <si>
    <t>Tê de redução PVC marrom 75x50mmvel de PVC marrom, d=75mm</t>
  </si>
  <si>
    <t>Joelho 90 graus em PVC soldável, d=50mm</t>
  </si>
  <si>
    <t>Redução em PVC d=50/32mm</t>
  </si>
  <si>
    <t>unid.</t>
  </si>
  <si>
    <t>Junção esgoto em PVC d=75mm</t>
  </si>
  <si>
    <t>Ralo para laje técnica 150/75mm</t>
  </si>
  <si>
    <t>Coluna para lavatório</t>
  </si>
  <si>
    <t xml:space="preserve">Lavatório de louça branca, grande, com coluna suspensa e acessórios </t>
  </si>
  <si>
    <t>Unidade Condensadora, 100% Inverter, VRF,  com compressor tipo scroll, fluido refrigerante R410A, ciclo reverso/quente e frio, capacidade de 10 HP,  condensação a ar, com kit de cobre para conexões múltiplas do tipo Y, trifásico 380V, verificar dados completos na planta e memorial descritivo</t>
  </si>
  <si>
    <t>Unidade Condensadora, 100% Inverter, VRF,  com compressor tipo scroll, fluido refrigerante R410A, ciclo reverso/quente e frio, capacidade de 18 HP,  condensação a ar, com kit de cobre para conexões múltiplas do tipo Y, trifásico 380V,  verificar dados completos na planta e memorial descritivo</t>
  </si>
  <si>
    <t>Unidade Condensadora, 100% Inverter, VRF,  com compressor tipo scroll, fluido refrigerante R410A, ciclo reverso/quente e frio, capacidade de 20 HP,  condensação a ar, com kit de cobre para conexões múltiplas do tipo Y, trifásico 380V, verificar dados completos na planta e memorial descritivo</t>
  </si>
  <si>
    <t>Unidade Condensadora, 100% Inverter, VRF,  com compressor tipo scroll, fluido refrigerante R410A, ciclo reverso/quente e frio, capacidade de 22 HP,  condensação a ar, com kit de cobre para conexões múltiplas do tipo Y, trifásico 380V, verificar dados completos na planta e memorial descritivo</t>
  </si>
  <si>
    <t>AHU - Tipo Piso Duto Vertical - VRF - Capacidade 10HP - Filtragem M5 - Pressão estática disponível: 30mmCA. Com kit de cobre para conexões múltiplas do tipo Y, termostato e comando com fio, ciclo reverso/quente e frio, trifásico 380 V,  verificar dados completos na planta e memorial descritivo.</t>
  </si>
  <si>
    <t>AHU - Tipo Piso Duto Vertical - VRF - Capacidade 20HP - Filtragem M5 - Pressão estática disponível: 30mmCA. Com kit de cobre para conexões múltiplas do tipo Y, termostato e comando com fio, ciclo reverso/quente e frio, trifásico 380 V,  verificar dados completos na planta e memorial descritivo.</t>
  </si>
  <si>
    <t>AHU - Tipo Piso Duto Vertical - VRF - Capacidade 25HP - Filtragem M5 - Pressão estática disponível: 30mmCA. Com kit de cobre para conexões múltiplas do tipo Y, termostato e comando com fio, ciclo reverso/quente e frio, trifásico 380 V,  verificar dados completos na planta e memorial descritivo.</t>
  </si>
  <si>
    <t>Unidade evaporadora tipo Built In - VRF - Capacidade 5HP - Filtragem M5 - Pressão estática disponível: 10mmCA. Com kit de cobre para conexões múltiplas do tipo Y, termostato e comando com fio, ciclo reverso/quente e frio, trifásico 380 V,  verificar dados completos na planta e memorial descritivo.</t>
  </si>
  <si>
    <t>Unidade evaporadora tipo Built In - VRF - Capacidade 8HP - Filtragem M5 - Pressão estática disponível: 10mmCA. Com kit de cobre para conexões múltiplas do tipo Y, termostato e comando com fio, ciclo reverso/quente e frio, trifásico 380 V,  verificar dados completos na planta e memorial descritivo.</t>
  </si>
  <si>
    <t>Unidade exaustora axial turbo inline Ø150 - Vazão: 450 m³/h</t>
  </si>
  <si>
    <t>Unidade exaustora axial turbo inline Ø100 - Vazão: 150 m³/h</t>
  </si>
  <si>
    <t>Gabinete de Ventilação e Filtragem para ar externo com proteção para Intempéries - Vazão: 3200 m³/h - Filtragem G4+M5 - Pressão estática disponível: 8mmCA - Trifásico 380 V</t>
  </si>
  <si>
    <t>Coxins para Suportação de Condensadoras, Evaporadoras e Gabinete de Ventilação</t>
  </si>
  <si>
    <t>Termostasto</t>
  </si>
  <si>
    <t>Conjunto para ancoragem condensadoras - Cabo de aço 1/4'', Anilhas de 1/4'' e Clipe Grampo</t>
  </si>
  <si>
    <t>REDE DE DUTOS E ACESSÓRIOS</t>
  </si>
  <si>
    <t>Chapa de MPU para dutos. Espessura 20mm</t>
  </si>
  <si>
    <t>Chapa de aço galvanizado #24 para dutos.</t>
  </si>
  <si>
    <t>Kg</t>
  </si>
  <si>
    <t>Duto flexível com isolamento térmico e acústico de lã de vidro de 25mm, D=175 mm (6") - ref. Multivac Sonodec 25</t>
  </si>
  <si>
    <t>Difusor de insuflamento de ar de alumínio, redondo, com caixa plenum e registro, D=100mm - ref. TROX ADLR-AK-TG-M T1</t>
  </si>
  <si>
    <t>Damper gravitacional 500mmx500mm</t>
  </si>
  <si>
    <t>Damper gravitacional 550mmx200mm</t>
  </si>
  <si>
    <t>Grelha Rotacore em alumínio (425x425)mm - Ref. Modelo RTS e RTD da TropicalRio</t>
  </si>
  <si>
    <t>Veneziana de alumínio com lâminas horizontais fixas espaçadas em 25mm, com tela de proteção, LxH (150x150)mm - ref. TROX AWK</t>
  </si>
  <si>
    <t xml:space="preserve">Quadrante para dutos </t>
  </si>
  <si>
    <t>Perfilado Leve 19 x 38  x 6 metro</t>
  </si>
  <si>
    <t xml:space="preserve">Barra rosqueada 1020 NC 1/4'' x 3m </t>
  </si>
  <si>
    <t>Conj. Cone/jaqueta 1/4''</t>
  </si>
  <si>
    <t>Arruela lisa M6</t>
  </si>
  <si>
    <t>Porca sext 5/8 unc 1/4''</t>
  </si>
  <si>
    <t>Veneziana de alumínio com lâminas horizontais fixas espaçadas em 25mm, com tela de proteção, LxH (100x100)mm - ref. TROX AWK</t>
  </si>
  <si>
    <t xml:space="preserve">Isolamento térmico elastomérico para cobre Ø3/8'' </t>
  </si>
  <si>
    <t xml:space="preserve">Isolamento térmico elastomérico para cobre Ø1/2'' </t>
  </si>
  <si>
    <t xml:space="preserve">Isolamento térmico elastomérico para cobre Ø5/8'' </t>
  </si>
  <si>
    <t xml:space="preserve">Isolamento térmico elastomérico para cobre Ø3/4'' </t>
  </si>
  <si>
    <t xml:space="preserve">Isolamento térmico elastomérico para cobre Ø7/8'' </t>
  </si>
  <si>
    <t xml:space="preserve">Isolamento térmico elastomérico para cobre Ø1 1/8'' </t>
  </si>
  <si>
    <t xml:space="preserve">Isolamento térmico elastomérico para cobre Ø1 1/2'' </t>
  </si>
  <si>
    <t>Refnet</t>
  </si>
  <si>
    <t>Cabo Shield  2x1mm²</t>
  </si>
  <si>
    <t>Gás Nitrogênio</t>
  </si>
  <si>
    <t>QUADRO ELÉTRICO DE AR CONDICIONADO</t>
  </si>
  <si>
    <t>Contatora</t>
  </si>
  <si>
    <t>Timmer</t>
  </si>
  <si>
    <t>Gancho para içamento em barras de 16mm</t>
  </si>
  <si>
    <t>Ponto de iluminação (elevador)</t>
  </si>
  <si>
    <t>Portinhola Veneziana de alumínio com lâminas horizontais fixas espaçadas  LxH )585x495)mm - ref. TROX AWG</t>
  </si>
  <si>
    <t>Returada de grelhas e difusores de ar</t>
  </si>
  <si>
    <t>Abertura de vão de laje para elevador</t>
  </si>
  <si>
    <t>Abertura de laje para instalação dos novos ralos DN150mm</t>
  </si>
  <si>
    <t>Retirada de dutos de climatização</t>
  </si>
  <si>
    <t>Rodapé de poliestireno, H=5cm, E=1,5cm</t>
  </si>
  <si>
    <t>Fechadura de Embutir com Cilindo, completa (Incluso execucão de Furo)</t>
  </si>
  <si>
    <t>Vidro laminado E = 8 MM (4+4), Encaixado em Perfil U</t>
  </si>
  <si>
    <t>18.1</t>
  </si>
  <si>
    <t>18.2</t>
  </si>
  <si>
    <t>Item</t>
  </si>
  <si>
    <t xml:space="preserve">Esquadria com vidro temperado </t>
  </si>
  <si>
    <r>
      <rPr>
        <b/>
        <sz val="10"/>
        <color theme="1"/>
        <rFont val="Arial"/>
        <family val="2"/>
      </rPr>
      <t>1. OBJETO:</t>
    </r>
    <r>
      <rPr>
        <sz val="10"/>
        <color theme="1"/>
        <rFont val="Arial"/>
        <family val="2"/>
      </rPr>
      <t xml:space="preserve"> CRONOGRAMA FÍSICO-FINANCEIRO PARA SERVIÇOS DE ENGENHARIA NA REDE DE AGÊNCIAS</t>
    </r>
  </si>
  <si>
    <r>
      <rPr>
        <b/>
        <sz val="10"/>
        <color theme="1"/>
        <rFont val="Arial"/>
        <family val="2"/>
      </rPr>
      <t>2. ENDEREÇO/EXECUÇÃO DE ENTREGA:</t>
    </r>
    <r>
      <rPr>
        <sz val="10"/>
        <color theme="1"/>
        <rFont val="Arial"/>
        <family val="2"/>
      </rPr>
      <t xml:space="preserve"> Agência Santo Antônio da Patrulha - Centro - RS</t>
    </r>
  </si>
  <si>
    <r>
      <rPr>
        <b/>
        <sz val="10"/>
        <color theme="1"/>
        <rFont val="Arial"/>
        <family val="2"/>
      </rPr>
      <t>3. PRAZO DE EXECUÇÃO/ENTREGA:</t>
    </r>
    <r>
      <rPr>
        <sz val="10"/>
        <color theme="1"/>
        <rFont val="Arial"/>
        <family val="2"/>
      </rPr>
      <t xml:space="preserve"> 3 meses corridos</t>
    </r>
  </si>
  <si>
    <t>CRONOGRAMA FÍSICO-FINANCEIRO</t>
  </si>
  <si>
    <t>DESCRIÇÃO DOS ITENS</t>
  </si>
  <si>
    <t>VALOR TOTAL - R$</t>
  </si>
  <si>
    <t>% DO TOTAL</t>
  </si>
  <si>
    <t>MESES</t>
  </si>
  <si>
    <t>ACUMULADO</t>
  </si>
  <si>
    <t>R$</t>
  </si>
  <si>
    <t>%</t>
  </si>
  <si>
    <t>IV</t>
  </si>
  <si>
    <t>TOTAL DO ORÇAMENTO - R$</t>
  </si>
  <si>
    <t>V</t>
  </si>
  <si>
    <t>TOTAL DO PERÍODO - R$</t>
  </si>
  <si>
    <t>VI</t>
  </si>
  <si>
    <t>PORCENTAGEM DO PERÍODO - %</t>
  </si>
  <si>
    <t>VII</t>
  </si>
  <si>
    <t>TOTAL ACUMULADO - R$</t>
  </si>
  <si>
    <t>VIII</t>
  </si>
  <si>
    <t>PORCENTAGEM DO ACUMULADO - %</t>
  </si>
  <si>
    <t>IX</t>
  </si>
  <si>
    <t>TOTAL DO PERÍODO COM BDI - 25%</t>
  </si>
  <si>
    <t>X</t>
  </si>
  <si>
    <t>TOTAL COM BDI - R$</t>
  </si>
  <si>
    <t>INSTALAÇÕES DE INFRAESTRUTURA ELÉTRICA DE ILUMINAÇÃO, TOMADAS E EQUIPAMENTOS</t>
  </si>
  <si>
    <t>CABOS DE ALARME, CFTV, FONIA E REDE UTP, CONECTORES E ACESSÓRIOS DE PARA REDE ESTRUTURADA</t>
  </si>
  <si>
    <t>DISJUNTORES E DISPOSITIVOS DE PROTEÇÃO</t>
  </si>
  <si>
    <t>ELEMENTOS DO SISTEMA DE ILUMINAÇÃO E TOMADAS</t>
  </si>
  <si>
    <t>ALARME DE INCÊNDIO E SISTEMA DE ILUMINAÇÃO DE EMERGÊNCIA</t>
  </si>
  <si>
    <t>QUADROS DE COMANDO E QUADROS DE FORÇA</t>
  </si>
  <si>
    <t>PORCENTAGEM DO ACUMULADO</t>
  </si>
  <si>
    <t xml:space="preserve">Fornecimento e Instalação de cortina metálica (2,81X3,75)m - (porta de enrolar) com interface para automação, conforme especificações do "Memorial para Fornecimento e Instalação de Cortinas Metálicas com Interface para Automação – ver. 9.20".  </t>
  </si>
  <si>
    <r>
      <t xml:space="preserve">1. OBJETO: </t>
    </r>
    <r>
      <rPr>
        <sz val="10"/>
        <rFont val="Calibri"/>
        <family val="2"/>
        <scheme val="minor"/>
      </rPr>
      <t>OBRAS CIVIS, ELÉTRICAS E MECÂNICAS PARA A AG SANTO ANTONIO DA PATRULHA</t>
    </r>
  </si>
  <si>
    <r>
      <t xml:space="preserve">2. ENDEREÇO DE EXECUÇÃO/ENTREGA: </t>
    </r>
    <r>
      <rPr>
        <sz val="10"/>
        <rFont val="Calibri"/>
        <family val="2"/>
        <scheme val="minor"/>
      </rPr>
      <t>Agência Santo Antôno da Patrulha- RUA SANTO ANTONIO, 15 Centro -STO ANTONIO PATRULHA/RS</t>
    </r>
  </si>
  <si>
    <r>
      <t xml:space="preserve">4. CONDIÇÕES DE PAGAMENTO: </t>
    </r>
    <r>
      <rPr>
        <sz val="10"/>
        <rFont val="Calibri"/>
        <family val="2"/>
        <scheme val="minor"/>
      </rPr>
      <t>Por medição após aceite do objeto contratado, até o dia 15 do mês subsequente à apresentação da nota fiscal correspondente.</t>
    </r>
  </si>
  <si>
    <t>Placa de sinalizacao de seguranca contra incendio, fotoluminescente, saida esquerda  30 x 15 (S2)</t>
  </si>
  <si>
    <t>Placa de sinalizacao de seguranca contra incendio, fotoluminescente, saida direita 30 x 15 cm  (S1)</t>
  </si>
  <si>
    <t>Placa de sinalizacao de seguranca contra incendio, fotoluminescente, saida em frente 30 x 15 cm(S3)</t>
  </si>
  <si>
    <t>Placa de sinalizacao de seguranca contra incendio, fotoluminescente, orientação saída em escada 30x15cm (S8)</t>
  </si>
  <si>
    <t>Placa de sinalizacao de seguranca contra incendio, fotoluminescente, orientação saída em escada 30x15cm (S9)</t>
  </si>
  <si>
    <t>Placa de sinalizacao de seguranca contra incendio, fotoluminescente, orientação saída 30x15cm (S12)</t>
  </si>
  <si>
    <t>Placa de sinalizacao de seguranca contra incendio, fotoluminescente, numero de pavimento 20x20cm / 24x12cm (S17)</t>
  </si>
  <si>
    <t>Placa de sinalizacao de seguranca contra incendio, fotoluminescente, proibido usar o elevador em caso de incendio 20x20cm  P4</t>
  </si>
  <si>
    <t>Placa de sinalizacao de seguranca contra incendio, fotoluminescente, proibido Fumar 20x20cm P1</t>
  </si>
  <si>
    <t>Placa de sinalização de equipamento,  fotoluminoscente - extintor de incêndio - 20x20cm (E5)</t>
  </si>
  <si>
    <t>Suporte de piso com haste para sinalização</t>
  </si>
  <si>
    <t xml:space="preserve"> unid.</t>
  </si>
  <si>
    <t>Extintor de incêndio portátil 2A - 40BC ABC</t>
  </si>
  <si>
    <t>Abrigo metálico para extintor</t>
  </si>
  <si>
    <t>Detector de temperatura  endereçável, com LED indicador de alarme/supervisão, detecção óptica, supervisão a cada 2 segundos, para laçõs A ou B, faixa de endereços de 1 a 250, cor Branco,sensibilidade de atuação 56°C +2%,sensibilidade de temperatura Classe A2R, modelo DTE520 da intelbrás ou similar.Compátivel com a central de alarme e detecção de incêndio  Modelo CE1125 da intelbrás.</t>
  </si>
  <si>
    <t>Detector de fumaça endereçável, com LED indicador de alarme/supervisão, detecção óptica, supervisão a cada 2 segundos, para laçõs A ou B, faixa de endereços de 1 a 250, cor Branco, modelo DFE520 da Intelbrás ou similar. Compatível com a central de alarme e detecção de incêncio Modelo
CE1125 da Intelbrás ou similar, de acordo com a NBR 17.240-2010.</t>
  </si>
  <si>
    <t>Central de alarme e detecção de incêndio endereçável para até 125 dispositivos em um laço A ou B,
127/220V, 24VDC, consumo supervisão 8W, proteção contra surtos de tensão na saída dos laços, da sirene e fonte de alimentação. Com opção de gerar relatório de setores e possibilidade de conectar até 4 repetidores de alarme, modelo CE1125 da Intelbrás ou similar, de acordo com a NBR 17.240- 2010.</t>
  </si>
  <si>
    <t>Acionador manual, endereçável, rearmável, suporte para caixa 4x2 ou condulete ¾”, saída com contato seco, indicação por LED de alarme e funcionamento, com chave de desarme. Modelo AME522 da Intelbrás ou similar, de acordo com a NBR 17.240-2010.</t>
  </si>
  <si>
    <t>Sirene Audiovisual, endereçável, indicação por LED de alarme e funcionamento, de acordo com a NBR 17.240-2010.</t>
  </si>
  <si>
    <t>Kit saída de emergência composto por caixa porta-chave tipo quebre o vidro, com acionamento sirene strobo acústica, fonte de alimentação chaveada 24 VDC 127/220V , modelo KIT-SE padrão Banrisul, instalada sobre caixa de passagem termoplástica de 150x150x68mm.</t>
  </si>
  <si>
    <t xml:space="preserve">Remoção de Pórtico Banrisul </t>
  </si>
  <si>
    <t>tubulação 1”</t>
  </si>
  <si>
    <t>caixa de passagem com tampa cega de 1”</t>
  </si>
  <si>
    <t>Desmontagem e remontagem de fiação do KIT ATM</t>
  </si>
  <si>
    <t>Desmontagem e remontagem de ponto elétrico para luminária de SAÍDA</t>
  </si>
  <si>
    <t>Desmontagem de canaleta dutotec 73x25mm e acessórios</t>
  </si>
  <si>
    <t>Corrimão Simples interno em diametro 1 1/2 ''  em aço galvanizado</t>
  </si>
  <si>
    <t>ACOMP. PROCESSO E SOLICITAÇÃO DE VISTORIA, INCLUÍDAS</t>
  </si>
  <si>
    <t>concreto fck=25MPa para rampa</t>
  </si>
  <si>
    <t>Recorte e adaptação de portico BE para inversão de sentido de portas de acesso</t>
  </si>
  <si>
    <t>REMOÇÃO DE ACESSÓRIOS (Extintores)</t>
  </si>
  <si>
    <t>5.11</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</si>
  <si>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</si>
  <si>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</si>
  <si>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</si>
  <si>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</si>
  <si>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</si>
  <si>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</si>
  <si>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</si>
  <si>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</si>
  <si>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</si>
  <si>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</si>
  <si>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</si>
  <si>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</si>
  <si>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</si>
  <si>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</si>
  <si>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</si>
  <si>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</si>
  <si>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</si>
  <si>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</si>
  <si>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</si>
  <si>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</si>
  <si>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</si>
  <si>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Elevador de uso restrito cfe projeto</t>
  </si>
  <si>
    <t>Recarga e teste de extintor de incêncio AP 10L</t>
  </si>
  <si>
    <r>
      <t xml:space="preserve">3. PRAZO DE EXECUÇÃO/ENTREGA: </t>
    </r>
    <r>
      <rPr>
        <sz val="10"/>
        <rFont val="Calibri"/>
        <family val="2"/>
        <scheme val="minor"/>
      </rPr>
      <t>150 dia</t>
    </r>
    <r>
      <rPr>
        <b/>
        <sz val="10"/>
        <rFont val="Calibri"/>
        <family val="2"/>
        <scheme val="minor"/>
      </rPr>
      <t>s</t>
    </r>
    <r>
      <rPr>
        <sz val="10"/>
        <rFont val="Calibri"/>
        <family val="2"/>
        <scheme val="minor"/>
      </rPr>
      <t xml:space="preserve"> corridos</t>
    </r>
  </si>
  <si>
    <t>Placa de sinalização de equipamento,  fotoluminoscente - alarme incêndio - 15x20cm (E2)</t>
  </si>
  <si>
    <t>Placa de sinalização de equipamento,  fotoluminoscente - sirene alarme incêndio - 15x15cm (E1)</t>
  </si>
  <si>
    <t>Placa de sinalização de equipamento,  fotoluminoscente - central alarme incêndio - 20x30cm</t>
  </si>
  <si>
    <t>16.29</t>
  </si>
  <si>
    <t>16.30</t>
  </si>
  <si>
    <t>16.31</t>
  </si>
  <si>
    <t>Fita adesiva antiderrapante</t>
  </si>
  <si>
    <t>Esquadria de ferro duas folhas</t>
  </si>
  <si>
    <t>Cabo para alarme  CCI de 10 vias na cor branca em PVC, condutores de bitola 0,5mm2 em cobre eletrolítico estanhados, isolação PVC  cores sólidas.</t>
  </si>
  <si>
    <t>Cabo UTP, 4 pares 24AWG LSZH para Telefonia/Lógica (Não Halogenado) - Categoria 6</t>
  </si>
  <si>
    <t>8.</t>
  </si>
  <si>
    <t>8.5</t>
  </si>
  <si>
    <t>8.6</t>
  </si>
  <si>
    <t>8.7</t>
  </si>
  <si>
    <t>8.8</t>
  </si>
  <si>
    <t>8.9</t>
  </si>
  <si>
    <t>DISPOSITIVOS DE CONTROLE E INTERTRAVAMENTO</t>
  </si>
  <si>
    <t xml:space="preserve">KIT PORTA ATM  COMPLETO COMPOSTO POR:
- Kit de Suportes de fixação para porta de Alumínio
- Fechadura Eletroímã 150Kgf com Sensor
- Fonte de alimentação com carregador flutuante de bateria
- 01 Botoeira de acionamento Amarela(NA)(interno)
- 01 Botoeira de acionamento Preta(NF)(interno) - Retirar botoeira amarela superior e instalar botoeira preta em série com a chave pacri.
- Bateria selada 12V 7Ah
- Cilindro contato elétrico Pacri - segredos iguais com segredo 3212 padrão Banrisul </t>
  </si>
  <si>
    <t>Fechadura auxiliar para perfil de alumínio Papaiz com tetra chave a ser instalada na parte de baixo da porta do KIT ATM</t>
  </si>
  <si>
    <t xml:space="preserve">"Cilindro contato elétrico Pacri - segredos iguais com segredo 3212 padrão Banrisul" </t>
  </si>
  <si>
    <t>Botoeira de acionamento de saída BT 3000 IN em inox de sobrepor (NA) - Ref. Automatiza/Intelbras.</t>
  </si>
  <si>
    <t>Teclado de senhas + leitor de proximidade - Modelo DUO - Cadastra 30.000 usuários - conexão TCP/IP - Ref. Automatiza/Intelbras.</t>
  </si>
  <si>
    <t>Fonte de alimentação grande NO-BREAK – Espaço para abrigar bateria até 63Ah</t>
  </si>
  <si>
    <t>Placa de intertravamento - Ref. Automatiza/Intelbras.</t>
  </si>
  <si>
    <t>Fechadura de 150 Kgf com sensor interno de porta + Suporte de fixação universal</t>
  </si>
  <si>
    <t xml:space="preserve">Caixa Quebra Vidro de Emergência - Botoeira para destravamento da porta </t>
  </si>
  <si>
    <t>Bateria recarregável selada 12V/40AH.</t>
  </si>
  <si>
    <t>Treinamento  para utilização e operação do equipamento.</t>
  </si>
  <si>
    <r>
      <t xml:space="preserve"> Quadro de Força de SOBREPOR montado em caixa de comando com dimensões mínimas de 750x550x220mm, com barramento para disjuntor caixa moldada e disjuntores DIN de FNT para 100A, placa de montagem - Completo para 24 elementos + espaço para 08 DRs na Parte superior – </t>
    </r>
    <r>
      <rPr>
        <b/>
        <sz val="10"/>
        <rFont val="Calibri"/>
        <family val="2"/>
        <scheme val="minor"/>
      </rPr>
      <t>CD01</t>
    </r>
    <r>
      <rPr>
        <sz val="10"/>
        <rFont val="Calibri"/>
        <family val="2"/>
        <scheme val="minor"/>
      </rPr>
      <t>.</t>
    </r>
  </si>
  <si>
    <r>
      <t xml:space="preserve">Quadro de Força de SOBREPOR montado em caixa de comando com dimensões mínimas de 950x500x220mm, com barramento para disjuntor caixa moldada e disjuntores DIN de FNT para 100A, placa de montagem - Completo para 36 elementos + espaço para 08 DRs na Parte superior – </t>
    </r>
    <r>
      <rPr>
        <b/>
        <sz val="10"/>
        <rFont val="Calibri"/>
        <family val="2"/>
        <scheme val="minor"/>
      </rPr>
      <t>CD02</t>
    </r>
    <r>
      <rPr>
        <sz val="10"/>
        <rFont val="Calibri"/>
        <family val="2"/>
        <scheme val="minor"/>
      </rPr>
      <t>.</t>
    </r>
  </si>
  <si>
    <r>
      <t xml:space="preserve">Quadro de Força de SOBREPOR montado em caixa de comando com dimensões mínimas de 950x550x220mm, com barramento para disjuntor caixa moldada e disjuntores DIN de FNT para 100A, placa de montagem - Completo para 54 elementos + espaço para 16 DRs na Parte superior – </t>
    </r>
    <r>
      <rPr>
        <b/>
        <sz val="10"/>
        <rFont val="Calibri"/>
        <family val="2"/>
        <scheme val="minor"/>
      </rPr>
      <t>CD ESTAB</t>
    </r>
  </si>
  <si>
    <r>
      <t xml:space="preserve">Quadro de Força de SOBREPOR montado em caixa de comando com dimensões mínimas de 500x400x220mm, com barramento para disjuntor caixa moldada e disjuntores DIN de FNT para 80A, placa de montagem - Completo para 18 elementos  - </t>
    </r>
    <r>
      <rPr>
        <b/>
        <sz val="10"/>
        <rFont val="Calibri"/>
        <family val="2"/>
        <scheme val="minor"/>
      </rPr>
      <t>CDBK</t>
    </r>
  </si>
  <si>
    <r>
      <t xml:space="preserve">Quadro de comando de sobrepor em chapa de aço e pintura a pó cor cinza RAL 9002 com dimensões minimas de 500x400x170mm, com placa de montagem cor laranja RAL 2004, com canaleta de PVC e trilhos para fixação dos equipamentos - </t>
    </r>
    <r>
      <rPr>
        <b/>
        <sz val="10"/>
        <rFont val="Calibri"/>
        <family val="2"/>
        <scheme val="minor"/>
      </rPr>
      <t>CD-Timer</t>
    </r>
  </si>
  <si>
    <r>
      <t xml:space="preserve">Quadro de comando de sobrepor em chapa de aço e pintura a pó cor cinza RAL 9002 com dimensões minimas de 500x400x170mm, com placa de montagem cor laranja RAL 2004, com canaleta de PVC e trilhos para fixação dos equipamentos - </t>
    </r>
    <r>
      <rPr>
        <b/>
        <sz val="10"/>
        <rFont val="Calibri"/>
        <family val="2"/>
        <scheme val="minor"/>
      </rPr>
      <t>CD-Cortina</t>
    </r>
  </si>
  <si>
    <r>
      <t xml:space="preserve">Quadro  de sobrepor montado em caixa de comando com dimensões minimas de 600x500x200mm com porta frontal em aço cego para comportar a Central de Alarme - </t>
    </r>
    <r>
      <rPr>
        <b/>
        <sz val="10"/>
        <rFont val="Calibri"/>
        <family val="2"/>
        <scheme val="minor"/>
      </rPr>
      <t>CENTRAL REMOTA</t>
    </r>
  </si>
  <si>
    <r>
      <t xml:space="preserve">Quadro CS de sobrepor montado em caixa de comando com dimensões minimas de 400x300x200mm com porta frontal em aço cego - </t>
    </r>
    <r>
      <rPr>
        <b/>
        <sz val="10"/>
        <rFont val="Calibri"/>
        <family val="2"/>
        <scheme val="minor"/>
      </rPr>
      <t>QD RDY/MDR</t>
    </r>
  </si>
  <si>
    <t>7.10</t>
  </si>
  <si>
    <t>8.10</t>
  </si>
  <si>
    <t>8.11</t>
  </si>
  <si>
    <t>Disjuntor monopolar termomagnético, 10A à 32A, mín. 220V, 4,5kA - Curva "B".</t>
  </si>
  <si>
    <t>Disjuntor monopolar termomagnético, 10A à 32A, mín. 220V, 4,5kA - Curva "C".</t>
  </si>
  <si>
    <t>Caixa de Equiponencialização 6:1 com barramento e terminais de pressão, dimensões 200x200x90mm - TEL 902 - Equalização BEP</t>
  </si>
  <si>
    <t>Barramento de equalização de potencial (BEP), c/ 9 terminais</t>
  </si>
  <si>
    <t>10.6</t>
  </si>
  <si>
    <t>7.11</t>
  </si>
  <si>
    <t>7.12</t>
  </si>
  <si>
    <t>Desinstalação de TV corporativa até 55" e suporte articulado.</t>
  </si>
  <si>
    <t>Desinstalação da dispensadora de senhas e Monitor de senhas.</t>
  </si>
  <si>
    <t>Desmontagem KIT ATM Automatiza completo, 02 botoeiras, bateria 12V e chave pacri. Embalar com plastibolha, encaixotar em caixa de papelão e identificar todo o material. Acondicionados adequadamente para serem transportados e entregues em nosso depósito na BAGERGS,(Av. Getúlio Vargas, 8.201 - Canoas/RS).</t>
  </si>
  <si>
    <t>Desmontagem de caixa PVC de CFTV, Fonte, cabos coaxiais e câmeras de CFTV (15 unidades). Embalar com plastibolha, encaixotar em caixa de papelão e identificar todo o material. Acondicionados adequadamente  para serem transportados e entregues em nosso depósito na BAGERGS,(Av. Getúlio Vargas, 8.201 - Canoas/RS).</t>
  </si>
  <si>
    <t>Desmontagem de infraestrutura de acessórios dutotec tipo caixa 10x10, curvas horizontal e vertical . Embalar com plastibolha e identificar todo o material. Acondicionados adequadamente para serem transportados e entregues em nosso depósito na BAGERGS,(Av. Getúlio Vargas, 8.201 - Canoas/RS).</t>
  </si>
  <si>
    <t>Desmontagem e embalagem com plástico bolha de Rack 24U bege com 02 réguas de 08 tomadas, até 08 organizadores pretos de cabos, 04 patch Panels e até 02 bandejas de 4 apoios . Embalar com plastibolha e identificar todo o material. Acondicionados adequadamente  para serem transportados e entregues em nosso depósito na BAGERGS,(Av. Getúlio Vargas, 8.201 - Canoas/RS).</t>
  </si>
  <si>
    <t>Desmontagem e embalagem com plástico bolha de Rack das Operadoras de 16U ou 20Us bege com 02 réguas de 08 tomadas e até 04 bandejas de 4 apoios . Embalar com plastibolha e identificar todo o material. Acondicionados adequadamente  para serem transportados e entregues em nosso depósito na BAGERGS,(Av. Getúlio Vargas, 8.201 - Canoas/RS).</t>
  </si>
  <si>
    <t>Desmontagem de acessórios e componentes Dutotec, suportes dutotec brancos com 2 tomadas pretas 20A, suportes dutotec brancos com 2 tomadas Azuis 20A, suportes dutotec brancos com 2 tomadas vermelhas 20A e suportes dutotec com dois RJ45 e acessórios. Embalar com plastibolha e identificar todo o material. Acondicionados adequadamente  para serem transportados e entregues em nosso depósito na BAGERGS (Av. Getúlio Vargas, 8.201 - Canoas/RS)</t>
  </si>
  <si>
    <t>Desmontagem de infraestrutura elétrica e lógica das paredes e piso, como canaletas dutotec (73x25mm + 73x45mm) e acessórios. Embalar com plastibolha e identificar todo o material. Acondicionados adequadamente  para serem transportados e entregues em nosso depósito na BAGERGS,(Av. Getúlio Vargas, 8.201 - Canoas/RS).</t>
  </si>
  <si>
    <t>Desmontagem de luminárias autonomas de luz de emergência de 30 LEDs. Embalar com plastibolha e identificar todo o material. Acondicionados adequadamente  para serem transportados e entregues em nosso depósito na BAGERGS,(Av. Getúlio Vargas, 8.201 - Canoas/RS).</t>
  </si>
  <si>
    <t>SERVIÇOS DIVERSOS E DESMONTAGENS.</t>
  </si>
  <si>
    <t>9.</t>
  </si>
  <si>
    <t>9.4</t>
  </si>
  <si>
    <t>9.5</t>
  </si>
  <si>
    <t>9.6</t>
  </si>
  <si>
    <t>9.7</t>
  </si>
  <si>
    <t>9.8</t>
  </si>
  <si>
    <t>9.10</t>
  </si>
  <si>
    <t>Desmontagem de luminárias autonomas de luz de emergência 2x32 LEDs. Embalar com plastibolha e identificar todo o material. Acondicionados adequadamente  para serem transportados e entregues em nosso depósito na BAGERGS,(Av. Getúlio Vargas, 8.201 - Canoas/RS).</t>
  </si>
  <si>
    <t>Desmontagem de luminárias de emergência de 80 LEDs "SAÍDA" e Luminária de emergência 80 LEDs "SAÍDA DE EMERGÊNCIA". Embalar com plastibolha e identificar todo o material. Acondicionados adequadamente  para serem transportados e entregues em nosso depósito na BAGERGS,(Av. Getúlio Vargas, 8.201 - Canoas/RS).</t>
  </si>
  <si>
    <t>Desmontagem e embalagem com plástico bolha de CD ESTAB DE SOBREPOR de 24 elementos com espaço para geral tripolar de 3x50A, 22 minidisjuntores 5SX1 de 16A a 20A, 07 DRS bipolares 25A/30mA. Embalar com plastibolha e identificar todo o material. Acondicionados adequadamente para serem transportados e entregues em nosso depósito na BAGERGS,(Av. Getúlio Vargas, 8.201 - Canoas/RS).</t>
  </si>
  <si>
    <t>Desmontagem de infraestrutura elétrica de eletrodutos/canaletas dutotec, CDBK ATLANTA/CEMAR de sobrepor de 18 elementos com geral tripolar de 50A, 02 disjuntores tripolares de 50A, 01 monopolar de 20A, Banco de Capacitor de 2,0kVAR, Caixa e Chave Reversora U4/63V. Embalar com plastibolha e identificar todo o material. Acondicionados adequadamente  para serem transportados e entregues em nosso depósito na BAGERGS,(Av. Getúlio Vargas, 8.201 - Canoas/RS).</t>
  </si>
  <si>
    <t>Desmontagem de cabos alimentadores 10,00mm² da infraestrutura elétrica de eletrodutos/canaletas dutotec do CDBK ATLANTA de sobrepor de 18 elementos até QGBT/CD01. Embalar com plastibolha e identificar todo o material. Acondicionados adequadamente  para serem transportados e entregues em nosso depósito na BAGERGS,(Av. Getúlio Vargas, 8.201 - Canoas/RS).</t>
  </si>
  <si>
    <t>Desmontagem de infraestrutura elétrica de canaletas dutotec, CD TIMER (4 Timers COEL e 03 Contatoras) e acessórios. Embalar com plastibolha e identificar todo o material. Acondicionados adequadamente para serem transportados e entregues em nosso depósito na BAGERGS,(Av. Getúlio Vargas, 8.201 - Canoas/RS).</t>
  </si>
  <si>
    <t>Desmontagem de infraestrutura de Automação de elétrica estabilizada, cabos elétricos de 2,5mm² a 16mm². Deverão ensacar em separado os cabos elétricos . Acondicionados adequadamente  para serem transportados e entregues em nosso depósito na BAGERGS,(Av. Getúlio Vargas, 8.201 - Canoas/RS).</t>
  </si>
  <si>
    <t>Desmontagem de infraestrutura de Automação, da Rede Estruturada de Cabos de rede lógica UTP cat 5e. Todos os cabos da rede estruturada acima do forro em eletrodutos ou em eletrocalhas deverão ser retirados. Deverão ensacar em separado os cabos de Rede UTP. Acondicionados adequadamente  para serem transportados e entregues em nosso depósito na BAGERGS,(Av. Getúlio Vargas, 8.201 - Canoas/RS).</t>
  </si>
  <si>
    <t>Desmontagem de infraestrutura de canaletas dutotec 73x25mm brancas e desinstalação elétrica e lógica do ponto do Facilitador. Embalar e acondicionar adequadamente  para serem transportados e entregues em nosso depósito na BAGERGS,(Av. Getúlio Vargas, 8.201 - Canoas/RS).</t>
  </si>
  <si>
    <t>Desmontagem de infraestrutura de canaletas dutotec 73x25mm brancas e desinstalação elétrica e lógica dos módulos  de caixa e também deverá soltar os parafusos dos mesmos. Embalar e acondicionar adequadamente  para serem transportados e entregues em nosso depósito na BAGERGS,(Av. Getúlio Vargas, 8.201 - Canoas/RS).</t>
  </si>
  <si>
    <t>Desmontagem de infraestrutura de canaletas dutotec 73x25mm brancas e desinstalação elétrica e lógica do Móvel Divisor de Sigilo, Suporte e TV Corporativa de 42". Embalar e acondicionar adequadamente  para serem transportados e entregues em nosso depósito na BAGERGS,(Av. Getúlio Vargas, 8.201 - Canoas/RS).</t>
  </si>
  <si>
    <t>9.11</t>
  </si>
  <si>
    <t>9.12</t>
  </si>
  <si>
    <t>9.13</t>
  </si>
  <si>
    <t>9.14</t>
  </si>
  <si>
    <t>9.17</t>
  </si>
  <si>
    <t>9.20</t>
  </si>
  <si>
    <t>Desmontagem de infraestrutura canaletas dutotec 73x25mm brancas e desinstalação elétrica e lógica das máscaras dos ATMs. Embalar e acondicionar adequadamente  para serem transportados e entregues em nosso depósito na BAGERGS,(Av. Getúlio Vargas, 8.201 - Canoas/RS).</t>
  </si>
  <si>
    <t>Patch panel 24 portas RJ-45 Cat.6 - rack 19" - Lógica</t>
  </si>
  <si>
    <t>Patch panel 24 portas RJ-45 Cat.6 - rack 19" - Ramais</t>
  </si>
  <si>
    <t>Patch panel 24 portas RJ-45 Cat.6 - rack 19" - CFTV</t>
  </si>
  <si>
    <t>Guia de cabos 1 U para racks de 19" instalado (organizador horizontal) - Para CFTV, Lógica e Fonia.</t>
  </si>
  <si>
    <t>Bastidor para Bloco de telefonia, tipo 2/10</t>
  </si>
  <si>
    <t>Bloco distribuidor - 10 pares - ref. Bargoa</t>
  </si>
  <si>
    <t>Patch Cord U/UTP Cat.6 - (5,1 à 10)m - Cor Azul com Cover</t>
  </si>
  <si>
    <t>Patch Cord U/UTP Cat.6 - 1,5m Azul com Cover (Lógica)</t>
  </si>
  <si>
    <t>Patch Cord U/UTP Cat.6 - 1,5m Verde com Cover (Ramais)</t>
  </si>
  <si>
    <t>Patch Cord U/UTP Cat.6 - 2,5m Azul com Cover (Lógica)</t>
  </si>
  <si>
    <t>Patch Cord U/UTP Cat.6 - 2,5m Verde com Cover (Ramais)</t>
  </si>
  <si>
    <t>Perfilado perfurado  38x38mm chapa 18</t>
  </si>
  <si>
    <t>Chave Reversora 63A. com 04 câmaras, 3 posições, com posição "0", fixação pela base modelo U440V da Semitrans ou similar.</t>
  </si>
  <si>
    <t>Porta Equipamentos em ABS para três Blocos retangulares para Canaleta em alumínio (73x25)mm - Cor Branca - ref. Dutotec Linha Standard DT 64440.00 - Para tomadas.</t>
  </si>
  <si>
    <t>Porta Equipamentos em ABS para três Blocos retangulares para Canaleta em alumínio (73x25)mm - Cor Branca - ref. Dutotec Linha Standard DT 64440.00. Para RJ45</t>
  </si>
  <si>
    <t>1.49</t>
  </si>
  <si>
    <t>Bloco Conector Fêmea RJ 45  CAT 6 - Cor Branca - ref. Dutotec DT 99240.00</t>
  </si>
  <si>
    <r>
      <t>Quadro de Força de sobrepor montado em caixa de comando com dimensões minimas de 900x500x150mm, com barramento DIN de FNT p/ 350A, placa de montagem - Completo para 18 elementos (</t>
    </r>
    <r>
      <rPr>
        <b/>
        <sz val="10"/>
        <rFont val="Calibri"/>
        <family val="2"/>
        <scheme val="minor"/>
      </rPr>
      <t>QGBT</t>
    </r>
    <r>
      <rPr>
        <sz val="10"/>
        <rFont val="Calibri"/>
        <family val="2"/>
        <scheme val="minor"/>
      </rPr>
      <t>)</t>
    </r>
  </si>
  <si>
    <r>
      <t>Quadro em chapa metálica tratada, IP54, (800x600x200)mm, com placa de montagem, barramento central trifásico acima de 150A até 450A, espelho em policarbonato - (</t>
    </r>
    <r>
      <rPr>
        <b/>
        <sz val="10"/>
        <rFont val="Calibri"/>
        <family val="2"/>
        <scheme val="minor"/>
      </rPr>
      <t>QF-AC</t>
    </r>
    <r>
      <rPr>
        <sz val="10"/>
        <rFont val="Calibri"/>
        <family val="2"/>
        <scheme val="minor"/>
      </rPr>
      <t>)</t>
    </r>
  </si>
  <si>
    <t>Luminária de SOBREPOR/EMBUTIR - LED SMD de alto desempenho sobre placa de circuito impresso 36W/220V com corpo em chapa de aço tratada e pintada pelo sistema eletrostatico a pó híbrido branco. Difusor translúcido, -  Durabilidade 50.000h de uso em ambientes até 50°C, temperatura de cor 4.000K/IRC&gt;85. Marca Lumicenter EHT43 - E4000840 ou equivalente.</t>
  </si>
  <si>
    <t>Disjuntor tripolar termomagnético, caixa moldada, 60A, mín. 380V, 25kA - Geral CDBK no QGBT.</t>
  </si>
  <si>
    <t>Disjuntor tripolar termomagnético, caixa moldada, 40A, mín. 380V, 25kA - Geral CD01 e CD02 no QGBT.</t>
  </si>
  <si>
    <t>Disjuntor tripolar termomagnético, caixa moldada, 150A, mín. 380V, 36kA - Geral QFAC no QGBT.</t>
  </si>
  <si>
    <t>Disjuntor tripolar termomagnético, 60A, 415V, 4,5kA - Geral CDBK, Reversora, Nobreak, CD ESTAB</t>
  </si>
  <si>
    <t>Caixa metálica com tampa cega, de sobrepor (300x300x100)mm</t>
  </si>
  <si>
    <t>Disjuntor tripolar termomagnético, caixa moldada, 225A, mín. 380V, 25kA</t>
  </si>
  <si>
    <t>Placa (espelho) 4"x2", para 3 postos cor Branca, sem parafusos.</t>
  </si>
  <si>
    <t>Placa (espelho) de alumínio 4"x2", cega para condulete de 3/4" e 1".</t>
  </si>
  <si>
    <t>Placa (espelho) termoplástica 4"x2", cega branca</t>
  </si>
  <si>
    <t>Placa (espelho) termoplástica 4"x4", cega branca</t>
  </si>
  <si>
    <t>Bloco Tomada Tipo Painel 20A - NBR 14136  - Cor Preta - ref. Dutotec DT 99500.00 ou similar ou de melhor qualidade Para instalação nas mesas da Plataforma Retaguarda e Mesas de Reuniões.</t>
  </si>
  <si>
    <t>Conector fêmea RJ45 keystone categoria 6, vias de contato produzidas em bronze fosforoso com camadas de 2,54 m de níquel e 1,27 m de ouro, marca Furukawa ou equivalente. - Categoria 6. Para caixas de pisos e suportes dutotec.</t>
  </si>
  <si>
    <t>Conector fêmea RJ45 keystone categoria 6, vias de contato produzidas em bronze fosforoso com camadas de 2,54 m de níquel e 1,27 m de ouro, marca Furukawa ou equivalente. - Categoria 6. Para instalação nas mesas de trabalho, Mesas de Retaguarda e Mesa de Reuniões.</t>
  </si>
  <si>
    <t>Eletroduto de aço carbono com costura, galvanizado a fogo, tipo semipesado, com conexões (2 luvas, 1 curva longa, 1 abraçadeira tipo "D" com Chaveta), ø 2"</t>
  </si>
  <si>
    <t>Eletroduto de PVC rígido roscável, com conexões (2 luvas, 1 curva longa, 1 abraçadeira tipo "D" com Chaveta), ø 4". Interligação entre Medição e novo QGBT.</t>
  </si>
  <si>
    <t>Conector a compressão, isolado tipo pino, ilhós, olhal ou garfo, para condutor, 2,5mm</t>
  </si>
  <si>
    <t>Conector a compressão, isolado tipo pino, ilhós, olhal ou garfo, para condutor, 4mm</t>
  </si>
  <si>
    <t>Conector a compressão, isolado tipo pino, ilhós, olhal ou garfo, para condutor, 6mm</t>
  </si>
  <si>
    <t>Conector a compressão, isolado tipo pino, ilhós, olhal ou garfo, para condutor, 10mm</t>
  </si>
  <si>
    <t>Conector terminal tipo compressão tipo TF - L  para cabo 16mm²</t>
  </si>
  <si>
    <t>Conector terminal tipo compressão tipo TF - L  para cabo 70mm²</t>
  </si>
  <si>
    <t>Cabo (baixa emissão de fumaça) flex 0,6/1KV - 2,5mm² - NBR 13.248</t>
  </si>
  <si>
    <t>Cabo (baixa emissão de fumaça) flex 0,6/1KV - 4,0mm² - NBR 13.248</t>
  </si>
  <si>
    <t>Cabo (baixa emissão de fumaça) flex 0,6/1KV - 6,0mm² - NBR 13.248</t>
  </si>
  <si>
    <t>Cabo PP Cordplast 450/750V flexível - seção (3x1,5)mm². Para interligação das luminárias e mesas de trabalho.</t>
  </si>
  <si>
    <t>2.13</t>
  </si>
  <si>
    <t>2.14</t>
  </si>
  <si>
    <t>2.15</t>
  </si>
  <si>
    <t>2.17</t>
  </si>
  <si>
    <t>Cabo UTP, 4 pares 24AWG LSZH para CFTV (Não Halogenado). Categoria 6</t>
  </si>
  <si>
    <t>Eletrocalha - Tampa para eletrocalha 300mm</t>
  </si>
  <si>
    <t>Eletrocalha em aço galvanizado, perfurada, chapa #18, tipo C, seção (100x100)mm.</t>
  </si>
  <si>
    <t>Eletrocalha em aço galvanizado, perfurada, chapa #18, tipo U, seção (200x100)mm.</t>
  </si>
  <si>
    <t xml:space="preserve">Eletrocalha - Suporte suspensão para eletrocalha 100x100mm </t>
  </si>
  <si>
    <t xml:space="preserve">Eletrocalha - Emenda Interna "U" para eletrocalha 100x100mm </t>
  </si>
  <si>
    <t>Eletroduto de PVC rígido roscável, com conexões (2 luvas, 1 curva longa, 1 abraçadeira tipo "D" com Chaveta), ø 1". Tubulações embutidas em paredes ou piso.</t>
  </si>
  <si>
    <t>Eletroduto de aço carbono com costura, galvanizado a fogo, tipo semipesado, com conexões (2 luvas, 1 curva longa, 1 abraçadeira tipo "D" com Chaveta), ø 3/4"</t>
  </si>
  <si>
    <t>Canaleta Dutotec X - Porta Equipamentos em ABS para dois Módulos Siemens - Cores Branca ou Cinza - ref. Dutotec X ou similar ou de melhor qualidade.</t>
  </si>
  <si>
    <t>1.50</t>
  </si>
  <si>
    <t>1.55</t>
  </si>
  <si>
    <t>Caixa de Derivação em Alumínio Tipo X 1x1 (125x125)mm para Canaleta em alumínio (73x25)mm - Cores Branca ou Cinza - ref. Dutotec Linha Standard ou similar ou de melhor qualidade.</t>
  </si>
  <si>
    <t>Canaleta em alumínio (53x15)mm - Cores Branca ou Cinza - ref. Dutotec X ou similar ou de melhor qualidade. Para descida esperas de alarme em toda a agência.</t>
  </si>
  <si>
    <t>Curva Horizontal 90° em Alumínio com tampa Plana Lisa para Canaleta em alumínio (73x25)mm - Cores Branca ou Cinza - ref. Dutotec Linha Standard ou similar ou de melhor qualidade.</t>
  </si>
  <si>
    <t>Curva Vertical 90° em Alumínio com tampa Plana Lisa para Canaleta em alumínio (73x25)mm - Cores Branca ou Cinza - ref. Dutotec Linha Standard ou similar ou de melhor qualidade.</t>
  </si>
  <si>
    <t>Tampa Terminal em ABS para Canaleta em alumínio (73x25)mm - Cores Branca ou Cinza - ref. Dutotec Linha Standard ou similar ou de melhor qualidade.</t>
  </si>
  <si>
    <t>Canaleta Dutotec X - Tampa Terminal em ABS - Cores Branca ou Cinza - ref. Dutotec X ou similar ou de melhor qualidade.</t>
  </si>
  <si>
    <t>1.56</t>
  </si>
  <si>
    <t>1.51</t>
  </si>
  <si>
    <t>1.52</t>
  </si>
  <si>
    <t>1.53</t>
  </si>
  <si>
    <t>5.14</t>
  </si>
  <si>
    <t>5.15</t>
  </si>
  <si>
    <t>5.16</t>
  </si>
  <si>
    <t>Cabo de cobre PP Cordplast (8x1,5)mm2 HF (Não Halogenado) 70°C 450/750V AFITOX/AFUMEX ou similar ou de melhor qualidade.</t>
  </si>
  <si>
    <t>2.19</t>
  </si>
  <si>
    <t xml:space="preserve">Eletrocalha - Curva de Inversão para eletrocalha 300x100mm </t>
  </si>
  <si>
    <t xml:space="preserve">Eletrocalha - Curva de Inversão para eletrocalha 100x100mm </t>
  </si>
  <si>
    <t>1.54</t>
  </si>
  <si>
    <t>Eletrocalha - Terminal de Fechamento para eletrocalha 100mm</t>
  </si>
  <si>
    <t>Eletrocalha - Flange Acoplamento para Painel eletrocalha 300mm</t>
  </si>
  <si>
    <t xml:space="preserve">Eletrocalha - Suporte suspensão para eletrocalha 300x100mm </t>
  </si>
  <si>
    <t>1.58</t>
  </si>
  <si>
    <t>Derivação lateral de perfilado para eletroduto</t>
  </si>
  <si>
    <t xml:space="preserve">Derivação lateral de eletrocalha para perfilado </t>
  </si>
  <si>
    <t>1.60</t>
  </si>
  <si>
    <t>Luminária quadrada LED de SOBREPOR   - LED - 25W/220V. Para utilização nas marquises e subestação.</t>
  </si>
  <si>
    <t>Plugue Macho (2P+T) 10A/250V, padrão brasileiro (NBR 14.136)  Montagem das mesas da plataforma e sala de reuniões)</t>
  </si>
  <si>
    <t>5.17</t>
  </si>
  <si>
    <t xml:space="preserve">Banco de Capacitores Trifásico fixo 4,5 kVAr (NB 30kVA) em 380VAC, em caixa ABS com tampa, com dispositivos anti-explosão, disjuntor de proteção e distorção máxima de harmônicas de 3%, </t>
  </si>
  <si>
    <t>1.61</t>
  </si>
  <si>
    <t>10.</t>
  </si>
  <si>
    <t>SERVIÇOS COMPLEMENTARES</t>
  </si>
  <si>
    <t>Atualização do projeto AS-Built após adequações com ART</t>
  </si>
  <si>
    <t>Certificação de cabos de rede de pontos de CFTV Cat. 6.</t>
  </si>
  <si>
    <t>Desinstalação de Lâmpadas e reatores das Luminárias de SOBREPOR MR510 - 2x40W ou 2x32W existentes - Material deve ser descartado.</t>
  </si>
  <si>
    <t>Desinstalação de Luminárias de SOBREPOR MR501 HO 2x110W, MR510 - 2x40W, 2x32W  - Material deve ser descartado.</t>
  </si>
  <si>
    <t>Certificação de cabos de rede de pontos de lógica e fonia Cat. 6.</t>
  </si>
  <si>
    <t>Fornecimento e identificação de suportes de tomadas e suportes de rede estruturada com etiqueta de poliester branca e letras pretas, largura 9mm.</t>
  </si>
  <si>
    <t>Fornecimento e identificação de disjuntores com placa de acrílico ou PVC fundo preto e letras brancas, conforme Memorial Padrão de Identificação.</t>
  </si>
  <si>
    <t xml:space="preserve">Instalações provisórias de elétrica/lógica/telefone/alarme e cftv. Esses serviços devem contemplar todas as etapas da obra </t>
  </si>
  <si>
    <t>Medição da intensidade luminosa com luxímetro após a instalação do novo sistema de iluminação LED COM luxímetro digital e emissão de Laudo Técnico.</t>
  </si>
  <si>
    <t>10.3</t>
  </si>
  <si>
    <t>10.4</t>
  </si>
  <si>
    <t>10.5</t>
  </si>
  <si>
    <t>10.7</t>
  </si>
  <si>
    <t>10.8</t>
  </si>
  <si>
    <t>10.9</t>
  </si>
  <si>
    <t>Bandeja com 4 apoios para rack 19"x 470mm profundidade.</t>
  </si>
  <si>
    <t>Cabo isolado em HEPR 0,6/1 kV - 90°C - baixa tensão (seção: 120mm² / encordoamento: CLASSE 4)</t>
  </si>
  <si>
    <t>Conjunto de 20(10+10) metros de Cabo coaxial 75 Ohms na cor preta RF75  0,4/2,5 com Conector  tipo BNC reto  com Solda e Conector  tipo BNC angular com rosca e solda ( mini).</t>
  </si>
  <si>
    <t>Infraestrutura de instalação(tubulação, cabos, pontos), cabo de cobre blindado para central de alarme enderecável 4 vias (2x075mm² / 2x1,5mm²), blindagem em fita de poliester-alumínio, fio dreno, PVC 105°C, isolação 600V, capa anti-chama cor vermelho segurança (Acionadores,/Avisadores, sensores). Eletrodutos e conexões metálicas anti-chamas/ rosca ¾” 3m. Abraçadeira, Curva 90°(longa), Luva de encaixe anti-chamas/ rosca ¾”. Caixa 5 entrada anti-chamas/ rosca ¾” c/ 3 tampoes ¾”.Marcação eletrodutos de alarme de incêndio com ANÉIS de 2 centímetos a cada metro na cor VERMELHO em áreas aparentes visíveis e não-visíveis (inclusive sobre o forro)com fita ou tinta esmalte sintético incluindo fundo Supergalvite ou similar ou de melhor qualidade</t>
  </si>
  <si>
    <t>Conj. (Por Metro linear)</t>
  </si>
  <si>
    <t>Módulo de máscara metálica para autoatendimento - padrão Banrisul</t>
  </si>
  <si>
    <t xml:space="preserve"> UNID.</t>
  </si>
  <si>
    <t>Placa indicativa em acrílico padrão Banrisul, colada, tamanho 520x140mm</t>
  </si>
  <si>
    <t>Placa indicativa em acrílico padrão Banrisul, colada, tamanhos 190x150mm, 240x150mm, 280x150mm</t>
  </si>
  <si>
    <t>Placa indicativa em acrílico padrão Banrisul, em braile, colada</t>
  </si>
  <si>
    <t>Placa indicativa em acrílico padrão Banrisul, em braile, para sanitários, colada</t>
  </si>
  <si>
    <t>Placa indicativa em acrílico padrão Banrisul, suspensa, tamanho 520x140mm</t>
  </si>
  <si>
    <t>Placa indicativa em acrílico padrão Banrisul, suspensa, tamanho 590x320mm</t>
  </si>
  <si>
    <t>Porta cartaz padrão para informativos</t>
  </si>
  <si>
    <t>Porta cartaz padrão para tarifas</t>
  </si>
  <si>
    <t>Porta cartaz padrão tipo totem</t>
  </si>
  <si>
    <t>Torneira de mesa baixa, com fechamento automático para lavatório - ref. Decamatic Eco 1173C ou similar ou de melhor qualidade</t>
  </si>
  <si>
    <t>18.12</t>
  </si>
  <si>
    <t>20.2</t>
  </si>
  <si>
    <t>20.3</t>
  </si>
  <si>
    <t>20.4</t>
  </si>
  <si>
    <t>20.5</t>
  </si>
  <si>
    <t>20.6</t>
  </si>
  <si>
    <t>20.7</t>
  </si>
  <si>
    <t>20.8</t>
  </si>
  <si>
    <t>20.9</t>
  </si>
  <si>
    <t>20.10</t>
  </si>
  <si>
    <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</si>
</sst>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 #,##0.00_-;\-&quot;R$&quot;\ * #,##0.00_-;_-&quot;R$&quot;\ * &quot;-&quot;??_-;_-@_-"/>
    <numFmt numFmtId="43" formatCode="_-* #,##0.00_-;\-* #,##0.00_-;_-* &quot;-&quot;??_-;_-@_-"/>
    <numFmt numFmtId="164" formatCode="#,##0.00;[Red]#,##0.00"/>
    <numFmt numFmtId="165" formatCode="* #,##0.00\ ;\-* #,##0.00\ ;* \-#\ ;@\ "/>
    <numFmt numFmtId="169" formatCode="&quot;R$&quot;\ #,##0.00"/>
    <numFmt numFmtId="170" formatCode="0.000"/>
  </numFmts>
  <fonts count="41"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9"/>
      <name val="Calibri"/>
      <family val="2"/>
      <scheme val="minor"/>
    </font>
    <font>
      <b/>
      <sz val="9"/>
      <name val="Calibri"/>
      <family val="2"/>
      <scheme val="minor"/>
    </font>
    <font>
      <sz val="10"/>
      <name val="MS Sans Serif"/>
      <family val="2"/>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b/>
      <i/>
      <sz val="10"/>
      <name val="Calibri"/>
      <family val="2"/>
      <scheme val="minor"/>
    </font>
    <font>
      <sz val="8"/>
      <name val="MS Sans Serif"/>
    </font>
    <font>
      <b/>
      <sz val="9"/>
      <color indexed="81"/>
      <name val="Segoe UI"/>
      <family val="2"/>
    </font>
    <font>
      <sz val="9"/>
      <color indexed="81"/>
      <name val="Segoe UI"/>
      <family val="2"/>
    </font>
    <font>
      <sz val="10"/>
      <name val="MS Sans Serif"/>
    </font>
    <font>
      <sz val="11"/>
      <color rgb="FF000000"/>
      <name val="Calibri"/>
      <family val="2"/>
    </font>
    <font>
      <sz val="11"/>
      <name val="Arial"/>
      <family val="1"/>
    </font>
    <font>
      <sz val="11"/>
      <color indexed="8"/>
      <name val="Calibri"/>
      <family val="2"/>
    </font>
    <font>
      <sz val="10"/>
      <color theme="1"/>
      <name val="Arial"/>
      <family val="2"/>
    </font>
    <font>
      <b/>
      <sz val="10"/>
      <color theme="1"/>
      <name val="Arial"/>
      <family val="2"/>
    </font>
    <font>
      <b/>
      <sz val="24"/>
      <color theme="1"/>
      <name val="Arial"/>
      <family val="2"/>
    </font>
    <font>
      <sz val="24"/>
      <color theme="1"/>
      <name val="Arial"/>
      <family val="2"/>
    </font>
    <font>
      <b/>
      <sz val="9"/>
      <color theme="1"/>
      <name val="Calibri"/>
      <family val="2"/>
      <scheme val="minor"/>
    </font>
    <font>
      <sz val="10"/>
      <name val="Calibri"/>
      <family val="2"/>
    </font>
  </fonts>
  <fills count="6">
    <fill>
      <patternFill patternType="none"/>
    </fill>
    <fill>
      <patternFill patternType="gray125"/>
    </fill>
    <fill>
      <patternFill patternType="solid">
        <fgColor theme="0"/>
        <bgColor indexed="64"/>
      </patternFill>
    </fill>
    <fill>
      <patternFill patternType="solid">
        <fgColor theme="8" tint="-0.499984740745262"/>
        <bgColor rgb="FF99CCFF"/>
      </patternFill>
    </fill>
    <fill>
      <patternFill patternType="solid">
        <fgColor theme="6" tint="0.59999389629810485"/>
        <bgColor indexed="65"/>
      </patternFill>
    </fill>
    <fill>
      <patternFill patternType="solid">
        <fgColor indexed="22"/>
        <bgColor indexed="64"/>
      </patternFill>
    </fill>
  </fills>
  <borders count="26">
    <border>
      <left/>
      <right/>
      <top/>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right/>
      <top style="hair">
        <color theme="3"/>
      </top>
      <bottom style="medium">
        <color theme="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auto="1"/>
      </top>
      <bottom style="hair">
        <color auto="1"/>
      </bottom>
      <diagonal/>
    </border>
  </borders>
  <cellStyleXfs count="23">
    <xf numFmtId="0" fontId="0" fillId="0" borderId="0"/>
    <xf numFmtId="44" fontId="7" fillId="0" borderId="0" applyFont="0" applyFill="0" applyBorder="0" applyAlignment="0" applyProtection="0"/>
    <xf numFmtId="44" fontId="4" fillId="0" borderId="0" applyFont="0" applyFill="0" applyBorder="0" applyAlignment="0" applyProtection="0"/>
    <xf numFmtId="0" fontId="5" fillId="0" borderId="0">
      <alignment vertical="center"/>
    </xf>
    <xf numFmtId="0" fontId="6" fillId="0" borderId="0"/>
    <xf numFmtId="0" fontId="7" fillId="0" borderId="0"/>
    <xf numFmtId="0" fontId="4" fillId="0" borderId="0"/>
    <xf numFmtId="40" fontId="4"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6" fillId="0" borderId="0" applyFont="0" applyFill="0" applyBorder="0" applyAlignment="0" applyProtection="0"/>
    <xf numFmtId="0" fontId="19" fillId="0" borderId="0"/>
    <xf numFmtId="9" fontId="19" fillId="0" borderId="0" applyBorder="0" applyProtection="0"/>
    <xf numFmtId="165" fontId="19" fillId="0" borderId="0" applyBorder="0" applyProtection="0"/>
    <xf numFmtId="43" fontId="16" fillId="0" borderId="0" applyFont="0" applyFill="0" applyBorder="0" applyAlignment="0" applyProtection="0"/>
    <xf numFmtId="0" fontId="3" fillId="0" borderId="0"/>
    <xf numFmtId="43" fontId="31" fillId="0" borderId="0" applyFont="0" applyFill="0" applyBorder="0" applyAlignment="0" applyProtection="0"/>
    <xf numFmtId="0" fontId="2" fillId="0" borderId="0"/>
    <xf numFmtId="0" fontId="33" fillId="0" borderId="0"/>
    <xf numFmtId="0" fontId="34" fillId="0" borderId="0"/>
    <xf numFmtId="0" fontId="1" fillId="4" borderId="0" applyNumberFormat="0" applyBorder="0" applyAlignment="0" applyProtection="0"/>
    <xf numFmtId="0" fontId="1" fillId="0" borderId="0"/>
    <xf numFmtId="9" fontId="1" fillId="0" borderId="0" applyFont="0" applyFill="0" applyBorder="0" applyAlignment="0" applyProtection="0"/>
  </cellStyleXfs>
  <cellXfs count="244">
    <xf numFmtId="0" fontId="0" fillId="0" borderId="0" xfId="0"/>
    <xf numFmtId="0" fontId="17" fillId="0" borderId="0" xfId="0" applyFont="1" applyProtection="1">
      <protection hidden="1"/>
    </xf>
    <xf numFmtId="0" fontId="18" fillId="0" borderId="0" xfId="0" applyFont="1" applyProtection="1">
      <protection hidden="1"/>
    </xf>
    <xf numFmtId="0" fontId="17" fillId="0" borderId="0" xfId="0" applyFont="1" applyFill="1" applyProtection="1">
      <protection hidden="1"/>
    </xf>
    <xf numFmtId="0" fontId="17" fillId="0" borderId="0" xfId="0" applyFont="1" applyFill="1" applyBorder="1" applyAlignment="1" applyProtection="1">
      <protection hidden="1"/>
    </xf>
    <xf numFmtId="0" fontId="17" fillId="0" borderId="0" xfId="0" applyFont="1" applyFill="1" applyBorder="1" applyProtection="1">
      <protection hidden="1"/>
    </xf>
    <xf numFmtId="0" fontId="9" fillId="0" borderId="0" xfId="0" applyFont="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left" vertical="center" wrapText="1"/>
      <protection hidden="1"/>
    </xf>
    <xf numFmtId="0" fontId="9" fillId="0" borderId="0" xfId="0" applyFont="1" applyFill="1" applyAlignment="1" applyProtection="1">
      <alignment vertical="center" wrapText="1"/>
      <protection hidden="1"/>
    </xf>
    <xf numFmtId="0" fontId="10" fillId="0" borderId="0" xfId="0" applyFont="1" applyFill="1" applyAlignment="1" applyProtection="1">
      <alignment horizontal="right" vertical="center" wrapText="1"/>
      <protection hidden="1"/>
    </xf>
    <xf numFmtId="0" fontId="10" fillId="0" borderId="0" xfId="0" applyFont="1" applyFill="1" applyAlignment="1" applyProtection="1">
      <alignment horizontal="left" vertical="center" wrapText="1"/>
      <protection hidden="1"/>
    </xf>
    <xf numFmtId="2" fontId="10" fillId="0" borderId="0" xfId="0" applyNumberFormat="1" applyFont="1" applyFill="1" applyAlignment="1" applyProtection="1">
      <alignment horizontal="center" vertical="center" wrapText="1"/>
      <protection hidden="1"/>
    </xf>
    <xf numFmtId="0" fontId="10" fillId="0" borderId="0" xfId="0" applyFont="1" applyFill="1" applyAlignment="1" applyProtection="1">
      <alignment horizontal="center" vertical="center" wrapText="1"/>
      <protection hidden="1"/>
    </xf>
    <xf numFmtId="0" fontId="8" fillId="0" borderId="0" xfId="0" applyFont="1" applyFill="1" applyBorder="1" applyAlignment="1" applyProtection="1">
      <alignment vertical="center"/>
      <protection hidden="1"/>
    </xf>
    <xf numFmtId="0" fontId="10" fillId="0" borderId="0" xfId="0" applyFont="1" applyProtection="1">
      <protection hidden="1"/>
    </xf>
    <xf numFmtId="0" fontId="8" fillId="0" borderId="0" xfId="0" applyFont="1" applyBorder="1" applyAlignment="1" applyProtection="1">
      <alignment vertical="center"/>
      <protection hidden="1"/>
    </xf>
    <xf numFmtId="0" fontId="8" fillId="2" borderId="0" xfId="0" applyFont="1" applyFill="1" applyBorder="1" applyAlignment="1" applyProtection="1">
      <alignment vertical="center"/>
      <protection hidden="1"/>
    </xf>
    <xf numFmtId="0" fontId="25" fillId="0" borderId="0" xfId="0" applyFont="1" applyProtection="1">
      <protection hidden="1"/>
    </xf>
    <xf numFmtId="0" fontId="8" fillId="0" borderId="0" xfId="0" applyFont="1" applyProtection="1">
      <protection hidden="1"/>
    </xf>
    <xf numFmtId="0" fontId="20" fillId="0" borderId="0" xfId="11" applyFont="1" applyBorder="1" applyAlignment="1">
      <alignment horizontal="justify" vertical="center" wrapText="1"/>
    </xf>
    <xf numFmtId="0" fontId="21" fillId="0" borderId="0" xfId="11" applyFont="1" applyFill="1" applyBorder="1" applyAlignment="1">
      <alignment horizontal="center" vertical="center" wrapText="1"/>
    </xf>
    <xf numFmtId="0" fontId="19" fillId="0" borderId="0" xfId="11" applyFont="1" applyFill="1" applyBorder="1" applyAlignment="1">
      <alignment vertical="center"/>
    </xf>
    <xf numFmtId="0" fontId="22" fillId="0" borderId="0" xfId="11" applyFont="1" applyFill="1" applyBorder="1" applyAlignment="1">
      <alignment vertical="center"/>
    </xf>
    <xf numFmtId="0" fontId="19" fillId="0" borderId="2" xfId="11" applyFont="1" applyBorder="1" applyAlignment="1">
      <alignment vertical="center"/>
    </xf>
    <xf numFmtId="0" fontId="22" fillId="0" borderId="2" xfId="11" applyFont="1" applyBorder="1" applyAlignment="1">
      <alignment vertical="center"/>
    </xf>
    <xf numFmtId="0" fontId="10" fillId="0" borderId="3" xfId="0" applyFont="1" applyBorder="1" applyProtection="1">
      <protection hidden="1"/>
    </xf>
    <xf numFmtId="0" fontId="10" fillId="0" borderId="0" xfId="0" applyFont="1" applyBorder="1" applyProtection="1">
      <protection hidden="1"/>
    </xf>
    <xf numFmtId="0" fontId="10" fillId="0" borderId="1" xfId="0" applyFont="1" applyBorder="1" applyProtection="1">
      <protection hidden="1"/>
    </xf>
    <xf numFmtId="0" fontId="19" fillId="0" borderId="1" xfId="11" applyFont="1" applyFill="1" applyBorder="1" applyAlignment="1">
      <alignment vertical="center"/>
    </xf>
    <xf numFmtId="0" fontId="20" fillId="0" borderId="0" xfId="11" applyFont="1" applyBorder="1" applyAlignment="1">
      <alignment horizontal="justify" vertical="center" wrapText="1"/>
    </xf>
    <xf numFmtId="0" fontId="8" fillId="0" borderId="0" xfId="0" applyFont="1" applyBorder="1" applyProtection="1">
      <protection hidden="1"/>
    </xf>
    <xf numFmtId="0" fontId="8" fillId="0" borderId="10" xfId="0" applyFont="1" applyBorder="1" applyProtection="1">
      <protection hidden="1"/>
    </xf>
    <xf numFmtId="0" fontId="8" fillId="0" borderId="10" xfId="0" applyFont="1" applyFill="1" applyBorder="1" applyAlignment="1" applyProtection="1">
      <alignment vertical="center"/>
      <protection hidden="1"/>
    </xf>
    <xf numFmtId="10" fontId="8" fillId="2" borderId="10" xfId="10" applyNumberFormat="1" applyFont="1" applyFill="1" applyBorder="1" applyAlignment="1" applyProtection="1">
      <alignment vertical="center"/>
      <protection hidden="1"/>
    </xf>
    <xf numFmtId="0" fontId="10" fillId="0" borderId="8" xfId="0" applyFont="1" applyBorder="1" applyAlignment="1" applyProtection="1">
      <alignment horizontal="center" vertical="center"/>
      <protection hidden="1"/>
    </xf>
    <xf numFmtId="0" fontId="10" fillId="0" borderId="8" xfId="0" applyFont="1" applyBorder="1" applyAlignment="1" applyProtection="1">
      <alignment vertical="center"/>
      <protection hidden="1"/>
    </xf>
    <xf numFmtId="10" fontId="10" fillId="0" borderId="8" xfId="10" applyNumberFormat="1" applyFont="1" applyBorder="1" applyAlignment="1" applyProtection="1">
      <alignment vertical="center"/>
      <protection locked="0"/>
    </xf>
    <xf numFmtId="0" fontId="10" fillId="0" borderId="0" xfId="0" applyFont="1" applyBorder="1" applyAlignment="1" applyProtection="1">
      <alignment horizontal="center" vertical="center"/>
      <protection hidden="1"/>
    </xf>
    <xf numFmtId="0" fontId="10" fillId="0" borderId="0" xfId="0" applyFont="1" applyBorder="1" applyAlignment="1" applyProtection="1">
      <alignment vertical="center"/>
      <protection hidden="1"/>
    </xf>
    <xf numFmtId="10" fontId="10" fillId="0" borderId="0" xfId="10" applyNumberFormat="1" applyFont="1" applyBorder="1" applyAlignment="1" applyProtection="1">
      <alignment vertical="center"/>
      <protection locked="0"/>
    </xf>
    <xf numFmtId="0" fontId="10"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vertical="center"/>
      <protection hidden="1"/>
    </xf>
    <xf numFmtId="10" fontId="10" fillId="2" borderId="0" xfId="10" applyNumberFormat="1" applyFont="1" applyFill="1" applyBorder="1" applyAlignment="1" applyProtection="1">
      <alignment vertical="center"/>
      <protection locked="0"/>
    </xf>
    <xf numFmtId="0" fontId="10" fillId="2" borderId="8" xfId="0" applyFont="1" applyFill="1" applyBorder="1" applyAlignment="1" applyProtection="1">
      <alignment horizontal="center" vertical="center"/>
      <protection hidden="1"/>
    </xf>
    <xf numFmtId="0" fontId="10" fillId="2" borderId="8" xfId="0" applyFont="1" applyFill="1" applyBorder="1" applyAlignment="1" applyProtection="1">
      <alignment vertical="center"/>
      <protection hidden="1"/>
    </xf>
    <xf numFmtId="10" fontId="10" fillId="2" borderId="8" xfId="10" applyNumberFormat="1" applyFont="1" applyFill="1" applyBorder="1" applyAlignment="1" applyProtection="1">
      <alignment vertical="center"/>
      <protection locked="0"/>
    </xf>
    <xf numFmtId="0" fontId="10" fillId="0" borderId="9" xfId="0" applyFont="1" applyBorder="1" applyAlignment="1" applyProtection="1">
      <alignment horizontal="center" vertical="center"/>
      <protection hidden="1"/>
    </xf>
    <xf numFmtId="0" fontId="10" fillId="0" borderId="9" xfId="0" applyFont="1" applyBorder="1" applyAlignment="1" applyProtection="1">
      <alignment vertical="center"/>
      <protection hidden="1"/>
    </xf>
    <xf numFmtId="10" fontId="10" fillId="0" borderId="9" xfId="10" applyNumberFormat="1" applyFont="1" applyBorder="1" applyAlignment="1" applyProtection="1">
      <alignment vertical="center"/>
      <protection locked="0"/>
    </xf>
    <xf numFmtId="0" fontId="10" fillId="0" borderId="11" xfId="0" applyFont="1" applyBorder="1" applyAlignment="1" applyProtection="1">
      <alignment horizontal="center" vertical="center"/>
      <protection hidden="1"/>
    </xf>
    <xf numFmtId="0" fontId="10" fillId="0" borderId="11" xfId="0" applyFont="1" applyBorder="1" applyAlignment="1" applyProtection="1">
      <alignment vertical="center"/>
      <protection hidden="1"/>
    </xf>
    <xf numFmtId="10" fontId="10" fillId="0" borderId="11" xfId="10" applyNumberFormat="1" applyFont="1" applyBorder="1" applyAlignment="1" applyProtection="1">
      <alignment vertical="center"/>
      <protection locked="0"/>
    </xf>
    <xf numFmtId="10" fontId="10" fillId="0" borderId="8" xfId="0" applyNumberFormat="1" applyFont="1" applyBorder="1" applyAlignment="1" applyProtection="1">
      <alignment vertical="center"/>
      <protection hidden="1"/>
    </xf>
    <xf numFmtId="0" fontId="10" fillId="2" borderId="11" xfId="0" applyFont="1" applyFill="1" applyBorder="1" applyAlignment="1" applyProtection="1">
      <alignment vertical="center"/>
      <protection hidden="1"/>
    </xf>
    <xf numFmtId="10" fontId="10" fillId="2" borderId="11" xfId="10" applyNumberFormat="1" applyFont="1" applyFill="1" applyBorder="1" applyAlignment="1" applyProtection="1">
      <alignment vertical="center"/>
      <protection locked="0"/>
    </xf>
    <xf numFmtId="0" fontId="15" fillId="0" borderId="12" xfId="0" applyFont="1" applyBorder="1" applyAlignment="1" applyProtection="1">
      <alignment horizontal="center" vertical="center"/>
      <protection hidden="1"/>
    </xf>
    <xf numFmtId="0" fontId="15" fillId="2" borderId="12" xfId="0" applyFont="1" applyFill="1" applyBorder="1" applyAlignment="1" applyProtection="1">
      <alignment vertical="center"/>
      <protection hidden="1"/>
    </xf>
    <xf numFmtId="10" fontId="10" fillId="2" borderId="0" xfId="10" applyNumberFormat="1" applyFont="1" applyFill="1" applyBorder="1" applyAlignment="1" applyProtection="1">
      <alignment vertical="center"/>
      <protection hidden="1"/>
    </xf>
    <xf numFmtId="10" fontId="10" fillId="0" borderId="0" xfId="10" applyNumberFormat="1" applyFont="1" applyBorder="1" applyAlignment="1" applyProtection="1">
      <alignment vertical="center"/>
      <protection hidden="1"/>
    </xf>
    <xf numFmtId="4" fontId="8" fillId="2" borderId="6" xfId="0" applyNumberFormat="1" applyFont="1" applyFill="1" applyBorder="1" applyAlignment="1" applyProtection="1">
      <alignment horizontal="right" vertical="center" wrapText="1"/>
      <protection hidden="1"/>
    </xf>
    <xf numFmtId="10" fontId="14" fillId="2" borderId="13" xfId="0" applyNumberFormat="1" applyFont="1" applyFill="1" applyBorder="1" applyAlignment="1" applyProtection="1">
      <alignment horizontal="right" vertical="center" wrapText="1"/>
      <protection hidden="1"/>
    </xf>
    <xf numFmtId="0" fontId="13" fillId="2" borderId="0" xfId="0" applyFont="1" applyFill="1" applyBorder="1" applyAlignment="1" applyProtection="1">
      <alignment horizontal="right" vertical="center" wrapText="1"/>
      <protection hidden="1"/>
    </xf>
    <xf numFmtId="0" fontId="13" fillId="2" borderId="14" xfId="0" applyFont="1" applyFill="1" applyBorder="1" applyAlignment="1" applyProtection="1">
      <alignment horizontal="right" vertical="center" wrapText="1"/>
      <protection hidden="1"/>
    </xf>
    <xf numFmtId="0" fontId="13" fillId="2" borderId="17" xfId="0" applyFont="1" applyFill="1" applyBorder="1" applyAlignment="1" applyProtection="1">
      <alignment horizontal="right" vertical="center" wrapText="1"/>
      <protection hidden="1"/>
    </xf>
    <xf numFmtId="0" fontId="8" fillId="2" borderId="10" xfId="0" applyFont="1" applyFill="1" applyBorder="1" applyAlignment="1" applyProtection="1">
      <alignment horizontal="right" vertical="center" wrapText="1"/>
      <protection hidden="1"/>
    </xf>
    <xf numFmtId="4" fontId="8" fillId="2" borderId="5" xfId="0" applyNumberFormat="1" applyFont="1" applyFill="1" applyBorder="1" applyAlignment="1" applyProtection="1">
      <alignment horizontal="right" vertical="center" wrapText="1"/>
      <protection hidden="1"/>
    </xf>
    <xf numFmtId="0" fontId="10" fillId="2" borderId="0" xfId="0" applyFont="1" applyFill="1" applyAlignment="1" applyProtection="1">
      <alignment horizontal="right" vertical="center" wrapText="1"/>
      <protection hidden="1"/>
    </xf>
    <xf numFmtId="2" fontId="10" fillId="2" borderId="0" xfId="0" applyNumberFormat="1" applyFont="1" applyFill="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4" fontId="10" fillId="2" borderId="0" xfId="0" applyNumberFormat="1" applyFont="1" applyFill="1" applyAlignment="1" applyProtection="1">
      <alignment horizontal="right" vertical="center" wrapText="1"/>
      <protection hidden="1"/>
    </xf>
    <xf numFmtId="0" fontId="9" fillId="2" borderId="0" xfId="0" applyFont="1" applyFill="1" applyAlignment="1" applyProtection="1">
      <alignment vertical="center" wrapText="1"/>
      <protection hidden="1"/>
    </xf>
    <xf numFmtId="9" fontId="9" fillId="0" borderId="0" xfId="10" applyFont="1" applyAlignment="1" applyProtection="1">
      <alignment vertical="center" wrapText="1"/>
      <protection hidden="1"/>
    </xf>
    <xf numFmtId="4" fontId="9" fillId="0" borderId="0" xfId="0" applyNumberFormat="1" applyFont="1" applyAlignment="1" applyProtection="1">
      <alignment vertical="center" wrapText="1"/>
      <protection hidden="1"/>
    </xf>
    <xf numFmtId="2" fontId="13" fillId="2" borderId="14" xfId="0" applyNumberFormat="1" applyFont="1" applyFill="1" applyBorder="1" applyAlignment="1" applyProtection="1">
      <alignment horizontal="right" vertical="center" wrapText="1"/>
      <protection hidden="1"/>
    </xf>
    <xf numFmtId="2" fontId="13" fillId="2" borderId="17" xfId="0" applyNumberFormat="1" applyFont="1" applyFill="1" applyBorder="1" applyAlignment="1" applyProtection="1">
      <alignment horizontal="right" vertical="center" wrapText="1"/>
      <protection hidden="1"/>
    </xf>
    <xf numFmtId="0" fontId="10" fillId="0" borderId="14"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1" fontId="10" fillId="0" borderId="18" xfId="0" applyNumberFormat="1" applyFont="1" applyFill="1" applyBorder="1" applyAlignment="1" applyProtection="1">
      <alignment horizontal="left" vertical="top" wrapText="1"/>
      <protection hidden="1"/>
    </xf>
    <xf numFmtId="0" fontId="10" fillId="0" borderId="18" xfId="0" applyFont="1" applyFill="1" applyBorder="1" applyAlignment="1" applyProtection="1">
      <alignment vertical="top" wrapText="1"/>
      <protection hidden="1"/>
    </xf>
    <xf numFmtId="1" fontId="10" fillId="0" borderId="18" xfId="0" applyNumberFormat="1" applyFont="1" applyFill="1" applyBorder="1" applyAlignment="1" applyProtection="1">
      <alignment horizontal="left" vertical="center" wrapText="1"/>
      <protection hidden="1"/>
    </xf>
    <xf numFmtId="0" fontId="8" fillId="2" borderId="7" xfId="0" applyNumberFormat="1" applyFont="1" applyFill="1" applyBorder="1" applyAlignment="1" applyProtection="1">
      <alignment horizontal="left" vertical="center" wrapText="1"/>
      <protection hidden="1"/>
    </xf>
    <xf numFmtId="4" fontId="10" fillId="2" borderId="7" xfId="0" applyNumberFormat="1" applyFont="1" applyFill="1" applyBorder="1" applyAlignment="1" applyProtection="1">
      <alignment horizontal="right" vertical="center" wrapText="1"/>
      <protection hidden="1"/>
    </xf>
    <xf numFmtId="164" fontId="8" fillId="2" borderId="18" xfId="0" applyNumberFormat="1" applyFont="1" applyFill="1" applyBorder="1" applyAlignment="1" applyProtection="1">
      <alignment horizontal="right" vertical="center" wrapText="1"/>
      <protection hidden="1"/>
    </xf>
    <xf numFmtId="164" fontId="8" fillId="0" borderId="18" xfId="0" applyNumberFormat="1" applyFont="1" applyFill="1" applyBorder="1" applyAlignment="1" applyProtection="1">
      <alignment horizontal="left" vertical="center" wrapText="1"/>
      <protection hidden="1"/>
    </xf>
    <xf numFmtId="2" fontId="10" fillId="2" borderId="18" xfId="0" applyNumberFormat="1" applyFont="1" applyFill="1" applyBorder="1" applyAlignment="1" applyProtection="1">
      <alignment horizontal="center" vertical="center" wrapText="1"/>
      <protection hidden="1"/>
    </xf>
    <xf numFmtId="164" fontId="10" fillId="2" borderId="18" xfId="0" applyNumberFormat="1" applyFont="1" applyFill="1" applyBorder="1" applyAlignment="1" applyProtection="1">
      <alignment horizontal="center" vertical="center" wrapText="1"/>
      <protection hidden="1"/>
    </xf>
    <xf numFmtId="0" fontId="10" fillId="2" borderId="18" xfId="0" applyFont="1" applyFill="1" applyBorder="1" applyAlignment="1" applyProtection="1">
      <alignment horizontal="center" vertical="center" wrapText="1"/>
      <protection hidden="1"/>
    </xf>
    <xf numFmtId="4" fontId="10" fillId="2" borderId="18" xfId="0" applyNumberFormat="1" applyFont="1" applyFill="1" applyBorder="1" applyAlignment="1" applyProtection="1">
      <alignment horizontal="right" vertical="center" wrapText="1"/>
      <protection hidden="1"/>
    </xf>
    <xf numFmtId="4" fontId="10" fillId="2" borderId="18" xfId="0" applyNumberFormat="1" applyFont="1" applyFill="1" applyBorder="1" applyAlignment="1" applyProtection="1">
      <alignment horizontal="center" vertical="center" wrapText="1"/>
      <protection hidden="1"/>
    </xf>
    <xf numFmtId="164" fontId="10" fillId="2" borderId="18" xfId="0" applyNumberFormat="1" applyFont="1" applyFill="1" applyBorder="1" applyAlignment="1" applyProtection="1">
      <alignment horizontal="right" vertical="center" wrapText="1"/>
      <protection hidden="1"/>
    </xf>
    <xf numFmtId="164" fontId="10" fillId="2" borderId="18" xfId="0" applyNumberFormat="1" applyFont="1" applyFill="1" applyBorder="1" applyAlignment="1" applyProtection="1">
      <alignment horizontal="right" vertical="center" wrapText="1"/>
      <protection locked="0"/>
    </xf>
    <xf numFmtId="4" fontId="10" fillId="0" borderId="18" xfId="0" applyNumberFormat="1" applyFont="1" applyBorder="1" applyAlignment="1" applyProtection="1">
      <alignment horizontal="center" vertical="center" wrapText="1"/>
      <protection hidden="1"/>
    </xf>
    <xf numFmtId="164" fontId="10" fillId="0" borderId="18" xfId="0" applyNumberFormat="1" applyFont="1" applyBorder="1" applyAlignment="1" applyProtection="1">
      <alignment horizontal="right" vertical="center" wrapText="1"/>
      <protection locked="0"/>
    </xf>
    <xf numFmtId="0" fontId="8" fillId="0" borderId="18" xfId="0" applyFont="1" applyFill="1" applyBorder="1" applyAlignment="1" applyProtection="1">
      <alignment horizontal="justify" vertical="center" wrapText="1"/>
      <protection hidden="1"/>
    </xf>
    <xf numFmtId="0" fontId="10" fillId="0" borderId="18" xfId="0" applyFont="1" applyBorder="1" applyAlignment="1" applyProtection="1">
      <alignment horizontal="center" vertical="center" wrapText="1"/>
      <protection hidden="1"/>
    </xf>
    <xf numFmtId="4" fontId="10" fillId="0" borderId="18" xfId="0" applyNumberFormat="1" applyFont="1" applyFill="1" applyBorder="1" applyAlignment="1" applyProtection="1">
      <alignment horizontal="center" vertical="center" wrapText="1"/>
      <protection hidden="1"/>
    </xf>
    <xf numFmtId="2" fontId="10" fillId="0" borderId="18" xfId="0" applyNumberFormat="1" applyFont="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16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vertical="center" wrapText="1"/>
      <protection hidden="1"/>
    </xf>
    <xf numFmtId="0" fontId="10" fillId="0" borderId="18" xfId="0" applyFont="1" applyFill="1" applyBorder="1" applyAlignment="1" applyProtection="1">
      <alignment horizontal="justify" vertical="center" wrapText="1"/>
      <protection hidden="1"/>
    </xf>
    <xf numFmtId="1" fontId="10" fillId="0" borderId="0" xfId="0" applyNumberFormat="1" applyFont="1" applyFill="1" applyBorder="1" applyAlignment="1" applyProtection="1">
      <alignment horizontal="left" vertical="top" wrapText="1"/>
      <protection hidden="1"/>
    </xf>
    <xf numFmtId="4" fontId="10" fillId="2" borderId="18" xfId="0" applyNumberFormat="1" applyFont="1" applyFill="1" applyBorder="1" applyAlignment="1" applyProtection="1">
      <alignment vertical="center" wrapText="1"/>
      <protection hidden="1"/>
    </xf>
    <xf numFmtId="0" fontId="8" fillId="0" borderId="0" xfId="0" applyFont="1" applyFill="1" applyBorder="1" applyAlignment="1" applyProtection="1">
      <alignment horizontal="justify" vertical="center" wrapText="1"/>
      <protection hidden="1"/>
    </xf>
    <xf numFmtId="1" fontId="10" fillId="0" borderId="13" xfId="0" applyNumberFormat="1" applyFont="1" applyFill="1" applyBorder="1" applyAlignment="1" applyProtection="1">
      <alignment horizontal="left" vertical="top" wrapText="1"/>
      <protection hidden="1"/>
    </xf>
    <xf numFmtId="1" fontId="10" fillId="0" borderId="15" xfId="0" applyNumberFormat="1" applyFont="1" applyFill="1" applyBorder="1" applyAlignment="1" applyProtection="1">
      <alignment horizontal="left" vertical="top" wrapText="1"/>
      <protection hidden="1"/>
    </xf>
    <xf numFmtId="0" fontId="40" fillId="0" borderId="25" xfId="0" applyFont="1" applyFill="1" applyBorder="1" applyAlignment="1" applyProtection="1">
      <alignment vertical="top" wrapText="1"/>
      <protection hidden="1"/>
    </xf>
    <xf numFmtId="0" fontId="8" fillId="2" borderId="6" xfId="0" applyFont="1" applyFill="1" applyBorder="1" applyAlignment="1" applyProtection="1">
      <alignment horizontal="right" vertical="center" wrapText="1"/>
      <protection hidden="1"/>
    </xf>
    <xf numFmtId="4" fontId="15" fillId="2" borderId="16" xfId="0" applyNumberFormat="1" applyFont="1" applyFill="1" applyBorder="1" applyAlignment="1" applyProtection="1">
      <alignment horizontal="center" vertical="center" wrapText="1"/>
      <protection hidden="1"/>
    </xf>
    <xf numFmtId="4" fontId="10" fillId="0" borderId="0" xfId="0" applyNumberFormat="1" applyFont="1" applyFill="1" applyAlignment="1" applyProtection="1">
      <alignment horizontal="right" vertical="center" wrapText="1"/>
      <protection hidden="1"/>
    </xf>
    <xf numFmtId="4" fontId="9" fillId="0" borderId="0" xfId="0" applyNumberFormat="1" applyFont="1" applyFill="1" applyAlignment="1" applyProtection="1">
      <alignment vertical="center" wrapText="1"/>
      <protection hidden="1"/>
    </xf>
    <xf numFmtId="170" fontId="9" fillId="0" borderId="0" xfId="0" applyNumberFormat="1" applyFont="1" applyFill="1" applyAlignment="1" applyProtection="1">
      <alignment vertical="center" wrapText="1"/>
      <protection hidden="1"/>
    </xf>
    <xf numFmtId="164" fontId="9" fillId="0" borderId="0" xfId="0" applyNumberFormat="1" applyFont="1" applyFill="1" applyAlignment="1" applyProtection="1">
      <alignment vertical="center" wrapText="1"/>
      <protection hidden="1"/>
    </xf>
    <xf numFmtId="10" fontId="14" fillId="0" borderId="13" xfId="0" applyNumberFormat="1" applyFont="1" applyFill="1" applyBorder="1" applyAlignment="1" applyProtection="1">
      <alignment horizontal="right" vertical="center" wrapText="1"/>
      <protection hidden="1"/>
    </xf>
    <xf numFmtId="14" fontId="8" fillId="2" borderId="13" xfId="0" applyNumberFormat="1" applyFont="1" applyFill="1" applyBorder="1" applyAlignment="1" applyProtection="1">
      <alignment horizontal="right" vertical="center" wrapText="1"/>
      <protection hidden="1"/>
    </xf>
    <xf numFmtId="14" fontId="8" fillId="2" borderId="0" xfId="0" applyNumberFormat="1" applyFont="1" applyFill="1" applyBorder="1" applyAlignment="1" applyProtection="1">
      <alignment horizontal="right" vertical="center" wrapText="1"/>
      <protection hidden="1"/>
    </xf>
    <xf numFmtId="1" fontId="8" fillId="2" borderId="18" xfId="0" applyNumberFormat="1" applyFont="1" applyFill="1" applyBorder="1" applyAlignment="1" applyProtection="1">
      <alignment horizontal="right" vertical="center" wrapText="1"/>
      <protection hidden="1"/>
    </xf>
    <xf numFmtId="0" fontId="8" fillId="0" borderId="18" xfId="0" applyFont="1" applyFill="1" applyBorder="1" applyAlignment="1" applyProtection="1">
      <alignment vertical="center" wrapText="1"/>
      <protection hidden="1"/>
    </xf>
    <xf numFmtId="0" fontId="10" fillId="0" borderId="18" xfId="0" applyFont="1" applyFill="1" applyBorder="1" applyAlignment="1" applyProtection="1">
      <alignment horizontal="right" vertical="center" wrapText="1"/>
      <protection hidden="1"/>
    </xf>
    <xf numFmtId="2" fontId="10" fillId="0" borderId="18" xfId="0" applyNumberFormat="1" applyFont="1" applyFill="1" applyBorder="1" applyAlignment="1" applyProtection="1">
      <alignment horizontal="center" vertical="center" wrapText="1"/>
      <protection hidden="1"/>
    </xf>
    <xf numFmtId="164" fontId="10" fillId="0" borderId="18" xfId="0" applyNumberFormat="1" applyFont="1" applyFill="1" applyBorder="1" applyAlignment="1" applyProtection="1">
      <alignment horizontal="right" vertical="center" wrapText="1"/>
      <protection hidden="1"/>
    </xf>
    <xf numFmtId="1" fontId="8" fillId="0" borderId="18" xfId="0" applyNumberFormat="1" applyFont="1" applyFill="1" applyBorder="1" applyAlignment="1" applyProtection="1">
      <alignment horizontal="right" vertical="center" wrapText="1"/>
      <protection hidden="1"/>
    </xf>
    <xf numFmtId="4" fontId="10" fillId="0" borderId="18" xfId="0" applyNumberFormat="1" applyFont="1" applyFill="1" applyBorder="1" applyAlignment="1" applyProtection="1">
      <alignment horizontal="right" vertical="center" wrapText="1"/>
      <protection hidden="1"/>
    </xf>
    <xf numFmtId="1" fontId="10" fillId="0" borderId="18" xfId="0" applyNumberFormat="1" applyFont="1" applyFill="1" applyBorder="1" applyAlignment="1" applyProtection="1">
      <alignment horizontal="right" vertical="center" wrapText="1"/>
      <protection hidden="1"/>
    </xf>
    <xf numFmtId="1" fontId="10" fillId="0" borderId="18" xfId="0" applyNumberFormat="1" applyFont="1" applyBorder="1" applyAlignment="1" applyProtection="1">
      <alignment horizontal="left" vertical="center" wrapText="1"/>
      <protection hidden="1"/>
    </xf>
    <xf numFmtId="1" fontId="10" fillId="2" borderId="18" xfId="0" applyNumberFormat="1" applyFont="1" applyFill="1" applyBorder="1" applyAlignment="1" applyProtection="1">
      <alignment horizontal="left" vertical="center" wrapText="1"/>
      <protection hidden="1"/>
    </xf>
    <xf numFmtId="1" fontId="10" fillId="2" borderId="18" xfId="0" applyNumberFormat="1" applyFont="1" applyFill="1" applyBorder="1" applyAlignment="1" applyProtection="1">
      <alignment horizontal="right" vertical="center" wrapText="1"/>
      <protection hidden="1"/>
    </xf>
    <xf numFmtId="4" fontId="8" fillId="2" borderId="18" xfId="0" applyNumberFormat="1" applyFont="1" applyFill="1" applyBorder="1" applyAlignment="1" applyProtection="1">
      <alignment horizontal="right" vertical="center" wrapText="1"/>
      <protection hidden="1"/>
    </xf>
    <xf numFmtId="4" fontId="8" fillId="2" borderId="18" xfId="14" applyNumberFormat="1" applyFont="1" applyFill="1" applyBorder="1" applyAlignment="1" applyProtection="1">
      <alignment horizontal="right" vertical="center" wrapText="1"/>
      <protection hidden="1"/>
    </xf>
    <xf numFmtId="1" fontId="27" fillId="0" borderId="18" xfId="0" applyNumberFormat="1" applyFont="1" applyFill="1" applyBorder="1" applyAlignment="1" applyProtection="1">
      <alignment horizontal="right" vertical="center" wrapText="1"/>
      <protection hidden="1"/>
    </xf>
    <xf numFmtId="0" fontId="27" fillId="0" borderId="18" xfId="0" applyFont="1" applyFill="1" applyBorder="1" applyAlignment="1" applyProtection="1">
      <alignment vertical="center" wrapText="1"/>
      <protection hidden="1"/>
    </xf>
    <xf numFmtId="2" fontId="27" fillId="0" borderId="18" xfId="0" applyNumberFormat="1"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wrapText="1"/>
      <protection hidden="1"/>
    </xf>
    <xf numFmtId="4" fontId="27" fillId="0" borderId="18" xfId="0" applyNumberFormat="1" applyFont="1" applyFill="1" applyBorder="1" applyAlignment="1" applyProtection="1">
      <alignment horizontal="right" vertical="center" wrapText="1"/>
      <protection hidden="1"/>
    </xf>
    <xf numFmtId="4" fontId="27" fillId="0" borderId="18" xfId="14" applyNumberFormat="1" applyFont="1" applyFill="1" applyBorder="1" applyAlignment="1" applyProtection="1">
      <alignment horizontal="right" vertical="center" wrapText="1"/>
      <protection hidden="1"/>
    </xf>
    <xf numFmtId="1" fontId="10" fillId="0" borderId="13" xfId="0" applyNumberFormat="1" applyFont="1" applyFill="1" applyBorder="1" applyAlignment="1" applyProtection="1">
      <alignment horizontal="left" vertical="center" wrapText="1"/>
      <protection hidden="1"/>
    </xf>
    <xf numFmtId="1" fontId="10" fillId="0" borderId="13" xfId="0" applyNumberFormat="1" applyFont="1" applyBorder="1" applyAlignment="1" applyProtection="1">
      <alignment horizontal="left" vertical="center" wrapText="1"/>
      <protection hidden="1"/>
    </xf>
    <xf numFmtId="43" fontId="10" fillId="0" borderId="18" xfId="14" applyFont="1" applyFill="1" applyBorder="1" applyAlignment="1" applyProtection="1">
      <alignment horizontal="center" vertical="center" wrapText="1"/>
      <protection hidden="1"/>
    </xf>
    <xf numFmtId="2" fontId="10" fillId="0" borderId="22" xfId="0" applyNumberFormat="1" applyFont="1" applyFill="1" applyBorder="1" applyAlignment="1" applyProtection="1">
      <alignment horizontal="center" vertical="center" wrapText="1"/>
      <protection hidden="1"/>
    </xf>
    <xf numFmtId="4" fontId="10" fillId="0" borderId="22" xfId="0" applyNumberFormat="1" applyFont="1" applyFill="1" applyBorder="1" applyAlignment="1" applyProtection="1">
      <alignment horizontal="center" vertical="center" wrapText="1"/>
      <protection hidden="1"/>
    </xf>
    <xf numFmtId="4" fontId="10" fillId="0" borderId="22" xfId="0" applyNumberFormat="1" applyFont="1" applyFill="1" applyBorder="1" applyAlignment="1" applyProtection="1">
      <alignment vertical="center" wrapText="1"/>
      <protection hidden="1"/>
    </xf>
    <xf numFmtId="1" fontId="10" fillId="0" borderId="18" xfId="0" applyNumberFormat="1" applyFont="1" applyFill="1" applyBorder="1" applyAlignment="1" applyProtection="1">
      <alignment horizontal="center" vertical="center" wrapText="1"/>
      <protection hidden="1"/>
    </xf>
    <xf numFmtId="0" fontId="10" fillId="0" borderId="18" xfId="0" applyFont="1" applyFill="1" applyBorder="1" applyAlignment="1" applyProtection="1">
      <alignment wrapText="1"/>
      <protection hidden="1"/>
    </xf>
    <xf numFmtId="2" fontId="10" fillId="0" borderId="24" xfId="0" applyNumberFormat="1" applyFont="1" applyFill="1" applyBorder="1" applyAlignment="1" applyProtection="1">
      <alignment horizontal="center" vertical="center" wrapText="1"/>
      <protection hidden="1"/>
    </xf>
    <xf numFmtId="0" fontId="10" fillId="0" borderId="24" xfId="0" applyFont="1" applyFill="1" applyBorder="1" applyAlignment="1" applyProtection="1">
      <alignment horizontal="center" vertical="center" wrapText="1"/>
      <protection hidden="1"/>
    </xf>
    <xf numFmtId="4" fontId="10" fillId="0" borderId="24" xfId="0" applyNumberFormat="1" applyFont="1" applyFill="1" applyBorder="1" applyAlignment="1" applyProtection="1">
      <alignment horizontal="right" vertical="center" wrapText="1"/>
      <protection hidden="1"/>
    </xf>
    <xf numFmtId="0" fontId="10" fillId="0" borderId="18" xfId="0" applyNumberFormat="1" applyFont="1" applyFill="1" applyBorder="1" applyAlignment="1" applyProtection="1">
      <alignment horizontal="left" vertical="center" wrapText="1"/>
      <protection hidden="1"/>
    </xf>
    <xf numFmtId="1" fontId="8" fillId="0" borderId="18" xfId="0" applyNumberFormat="1" applyFont="1" applyFill="1" applyBorder="1" applyAlignment="1" applyProtection="1">
      <alignment horizontal="left" vertical="center" wrapText="1"/>
      <protection hidden="1"/>
    </xf>
    <xf numFmtId="1" fontId="10" fillId="2" borderId="11" xfId="0" applyNumberFormat="1" applyFont="1" applyFill="1" applyBorder="1" applyAlignment="1" applyProtection="1">
      <alignment horizontal="right" vertical="center" wrapText="1"/>
      <protection hidden="1"/>
    </xf>
    <xf numFmtId="4" fontId="8" fillId="2" borderId="11" xfId="0" applyNumberFormat="1" applyFont="1" applyFill="1" applyBorder="1" applyAlignment="1" applyProtection="1">
      <alignment horizontal="right" vertical="center" wrapText="1"/>
      <protection hidden="1"/>
    </xf>
    <xf numFmtId="4" fontId="8" fillId="2" borderId="11" xfId="14" applyNumberFormat="1" applyFont="1" applyFill="1" applyBorder="1" applyAlignment="1" applyProtection="1">
      <alignment horizontal="right" vertical="center" wrapText="1"/>
      <protection hidden="1"/>
    </xf>
    <xf numFmtId="0" fontId="10" fillId="2" borderId="14" xfId="0" applyFont="1" applyFill="1" applyBorder="1" applyAlignment="1" applyProtection="1">
      <alignment horizontal="center" vertical="center" wrapText="1"/>
      <protection locked="0"/>
    </xf>
    <xf numFmtId="164" fontId="10" fillId="0" borderId="18" xfId="0" applyNumberFormat="1" applyFont="1" applyFill="1" applyBorder="1" applyAlignment="1" applyProtection="1">
      <alignment horizontal="right" wrapText="1"/>
      <protection locked="0"/>
    </xf>
    <xf numFmtId="164" fontId="10" fillId="0" borderId="22" xfId="0" applyNumberFormat="1" applyFont="1" applyFill="1" applyBorder="1" applyAlignment="1" applyProtection="1">
      <alignment horizontal="right" vertical="center" wrapText="1"/>
      <protection locked="0"/>
    </xf>
    <xf numFmtId="0" fontId="1" fillId="0" borderId="0" xfId="21" applyProtection="1">
      <protection hidden="1"/>
    </xf>
    <xf numFmtId="0" fontId="15" fillId="5" borderId="18" xfId="21" applyFont="1" applyFill="1" applyBorder="1" applyAlignment="1" applyProtection="1">
      <alignment horizontal="center" vertical="center"/>
      <protection hidden="1"/>
    </xf>
    <xf numFmtId="10" fontId="14" fillId="0" borderId="18" xfId="22" applyNumberFormat="1" applyFont="1" applyBorder="1" applyAlignment="1" applyProtection="1">
      <alignment horizontal="center" vertical="center"/>
      <protection hidden="1"/>
    </xf>
    <xf numFmtId="169" fontId="18" fillId="4" borderId="18" xfId="20" applyNumberFormat="1" applyFont="1" applyBorder="1" applyProtection="1">
      <protection hidden="1"/>
    </xf>
    <xf numFmtId="10" fontId="14" fillId="0" borderId="18" xfId="22" applyNumberFormat="1" applyFont="1" applyBorder="1" applyProtection="1">
      <protection hidden="1"/>
    </xf>
    <xf numFmtId="0" fontId="1" fillId="0" borderId="0" xfId="21" applyAlignment="1" applyProtection="1">
      <alignment horizontal="right"/>
      <protection hidden="1"/>
    </xf>
    <xf numFmtId="10" fontId="1" fillId="0" borderId="0" xfId="10" applyNumberFormat="1" applyFont="1" applyAlignment="1" applyProtection="1">
      <alignment horizontal="right"/>
      <protection hidden="1"/>
    </xf>
    <xf numFmtId="9" fontId="14" fillId="0" borderId="18" xfId="22" applyFont="1" applyBorder="1" applyProtection="1">
      <protection hidden="1"/>
    </xf>
    <xf numFmtId="10" fontId="15" fillId="0" borderId="0" xfId="22" applyNumberFormat="1" applyFont="1" applyBorder="1" applyProtection="1">
      <protection hidden="1"/>
    </xf>
    <xf numFmtId="44" fontId="18" fillId="4" borderId="18" xfId="20" applyNumberFormat="1" applyFont="1" applyBorder="1" applyProtection="1">
      <protection hidden="1"/>
    </xf>
    <xf numFmtId="10" fontId="18" fillId="0" borderId="18" xfId="22" applyNumberFormat="1" applyFont="1" applyBorder="1" applyProtection="1">
      <protection hidden="1"/>
    </xf>
    <xf numFmtId="44" fontId="18" fillId="4" borderId="18" xfId="22" applyNumberFormat="1" applyFont="1" applyFill="1" applyBorder="1" applyProtection="1">
      <protection hidden="1"/>
    </xf>
    <xf numFmtId="169" fontId="18" fillId="4" borderId="18" xfId="22" applyNumberFormat="1" applyFont="1" applyFill="1" applyBorder="1" applyProtection="1">
      <protection hidden="1"/>
    </xf>
    <xf numFmtId="0" fontId="15" fillId="0" borderId="18" xfId="21" applyFont="1" applyBorder="1" applyAlignment="1" applyProtection="1">
      <alignment horizontal="center" vertical="center"/>
      <protection hidden="1"/>
    </xf>
    <xf numFmtId="4" fontId="15" fillId="0" borderId="18" xfId="21" applyNumberFormat="1" applyFont="1" applyBorder="1" applyAlignment="1" applyProtection="1">
      <alignment horizontal="left" vertical="center"/>
      <protection hidden="1"/>
    </xf>
    <xf numFmtId="169" fontId="15" fillId="0" borderId="18" xfId="21" applyNumberFormat="1" applyFont="1" applyBorder="1" applyAlignment="1" applyProtection="1">
      <alignment horizontal="right"/>
      <protection hidden="1"/>
    </xf>
    <xf numFmtId="10" fontId="14" fillId="0" borderId="18" xfId="22" applyNumberFormat="1" applyFont="1" applyBorder="1" applyAlignment="1" applyProtection="1">
      <alignment horizontal="center"/>
      <protection hidden="1"/>
    </xf>
    <xf numFmtId="10" fontId="14" fillId="0" borderId="18" xfId="22" applyNumberFormat="1" applyFont="1" applyBorder="1" applyAlignment="1" applyProtection="1">
      <protection hidden="1"/>
    </xf>
    <xf numFmtId="169" fontId="15" fillId="0" borderId="18" xfId="21" applyNumberFormat="1" applyFont="1" applyBorder="1" applyProtection="1">
      <protection hidden="1"/>
    </xf>
    <xf numFmtId="43" fontId="1" fillId="0" borderId="0" xfId="14" applyFont="1" applyProtection="1">
      <protection hidden="1"/>
    </xf>
    <xf numFmtId="10" fontId="15" fillId="0" borderId="18" xfId="22" applyNumberFormat="1" applyFont="1" applyBorder="1" applyAlignment="1" applyProtection="1">
      <protection hidden="1"/>
    </xf>
    <xf numFmtId="10" fontId="15" fillId="0" borderId="18" xfId="22" applyNumberFormat="1" applyFont="1" applyBorder="1" applyProtection="1">
      <protection hidden="1"/>
    </xf>
    <xf numFmtId="169" fontId="1" fillId="0" borderId="0" xfId="21" applyNumberFormat="1" applyProtection="1">
      <protection hidden="1"/>
    </xf>
    <xf numFmtId="169" fontId="39" fillId="0" borderId="18" xfId="21" applyNumberFormat="1" applyFont="1" applyBorder="1" applyProtection="1">
      <protection hidden="1"/>
    </xf>
    <xf numFmtId="0" fontId="9" fillId="0" borderId="0" xfId="21" applyFont="1" applyProtection="1">
      <protection hidden="1"/>
    </xf>
    <xf numFmtId="10" fontId="14" fillId="0" borderId="18" xfId="22" applyNumberFormat="1" applyFont="1" applyBorder="1" applyProtection="1">
      <protection locked="0"/>
    </xf>
    <xf numFmtId="9" fontId="14" fillId="0" borderId="18" xfId="22" applyFont="1" applyBorder="1" applyProtection="1">
      <protection locked="0"/>
    </xf>
    <xf numFmtId="4" fontId="8" fillId="2" borderId="18" xfId="0" applyNumberFormat="1" applyFont="1" applyFill="1" applyBorder="1" applyAlignment="1" applyProtection="1">
      <alignment horizontal="right" vertical="center" wrapText="1"/>
      <protection hidden="1"/>
    </xf>
    <xf numFmtId="0" fontId="12" fillId="2" borderId="0" xfId="0" applyFont="1" applyFill="1" applyAlignment="1" applyProtection="1">
      <alignment horizontal="center" vertical="center" wrapText="1"/>
      <protection hidden="1"/>
    </xf>
    <xf numFmtId="4" fontId="15" fillId="2" borderId="13" xfId="0" applyNumberFormat="1"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13" fillId="2" borderId="13" xfId="0" applyFont="1" applyFill="1" applyBorder="1" applyAlignment="1" applyProtection="1">
      <alignment horizontal="right" vertical="center" wrapText="1"/>
      <protection hidden="1"/>
    </xf>
    <xf numFmtId="4" fontId="10" fillId="0" borderId="0" xfId="0" applyNumberFormat="1" applyFont="1" applyFill="1" applyAlignment="1" applyProtection="1">
      <alignment horizontal="right" vertical="center" wrapText="1"/>
      <protection hidden="1"/>
    </xf>
    <xf numFmtId="0" fontId="8" fillId="2" borderId="5" xfId="0" applyFont="1" applyFill="1" applyBorder="1" applyAlignment="1" applyProtection="1">
      <alignment horizontal="right" vertical="center" wrapText="1"/>
      <protection hidden="1"/>
    </xf>
    <xf numFmtId="0" fontId="13" fillId="0" borderId="13" xfId="0" applyFont="1" applyFill="1" applyBorder="1" applyAlignment="1" applyProtection="1">
      <alignment horizontal="right" vertical="center" wrapText="1"/>
      <protection hidden="1"/>
    </xf>
    <xf numFmtId="0" fontId="10" fillId="2" borderId="14" xfId="0" applyFont="1" applyFill="1" applyBorder="1" applyAlignment="1" applyProtection="1">
      <alignment horizontal="left" vertical="center" wrapText="1"/>
      <protection locked="0"/>
    </xf>
    <xf numFmtId="0" fontId="0" fillId="0" borderId="0" xfId="0" applyFill="1" applyAlignment="1" applyProtection="1">
      <alignment wrapText="1"/>
      <protection locked="0"/>
    </xf>
    <xf numFmtId="0" fontId="8" fillId="2" borderId="6" xfId="0" applyFont="1" applyFill="1" applyBorder="1" applyAlignment="1" applyProtection="1">
      <alignment horizontal="right" vertical="center" wrapText="1"/>
      <protection hidden="1"/>
    </xf>
    <xf numFmtId="0" fontId="8" fillId="2" borderId="5" xfId="0" applyFont="1" applyFill="1" applyBorder="1" applyAlignment="1" applyProtection="1">
      <alignment horizontal="center" vertical="center" wrapText="1"/>
      <protection hidden="1"/>
    </xf>
    <xf numFmtId="4" fontId="15" fillId="2" borderId="16" xfId="0" applyNumberFormat="1" applyFont="1" applyFill="1" applyBorder="1" applyAlignment="1" applyProtection="1">
      <alignment horizontal="center" vertical="center" wrapText="1"/>
      <protection hidden="1"/>
    </xf>
    <xf numFmtId="0" fontId="15" fillId="0" borderId="13"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center" vertical="center" wrapText="1"/>
      <protection hidden="1"/>
    </xf>
    <xf numFmtId="2" fontId="15" fillId="2" borderId="13" xfId="0" applyNumberFormat="1" applyFont="1" applyFill="1" applyBorder="1" applyAlignment="1" applyProtection="1">
      <alignment horizontal="center" vertical="center" wrapText="1"/>
      <protection hidden="1"/>
    </xf>
    <xf numFmtId="2" fontId="15" fillId="2" borderId="16" xfId="0" applyNumberFormat="1" applyFont="1" applyFill="1" applyBorder="1" applyAlignment="1" applyProtection="1">
      <alignment horizontal="center" vertical="center" wrapText="1"/>
      <protection hidden="1"/>
    </xf>
    <xf numFmtId="4" fontId="8" fillId="2" borderId="11" xfId="0" applyNumberFormat="1" applyFont="1" applyFill="1" applyBorder="1" applyAlignment="1" applyProtection="1">
      <alignment horizontal="right" vertical="center" wrapText="1"/>
      <protection hidden="1"/>
    </xf>
    <xf numFmtId="0" fontId="8" fillId="2" borderId="7" xfId="0" applyFont="1" applyFill="1" applyBorder="1" applyAlignment="1" applyProtection="1">
      <alignment horizontal="center" vertical="center" wrapText="1"/>
      <protection hidden="1"/>
    </xf>
    <xf numFmtId="4" fontId="8" fillId="2" borderId="19" xfId="0" applyNumberFormat="1" applyFont="1" applyFill="1" applyBorder="1" applyAlignment="1" applyProtection="1">
      <alignment horizontal="right" vertical="center" wrapText="1"/>
      <protection hidden="1"/>
    </xf>
    <xf numFmtId="4" fontId="8" fillId="2" borderId="20" xfId="0" applyNumberFormat="1" applyFont="1" applyFill="1" applyBorder="1" applyAlignment="1" applyProtection="1">
      <alignment horizontal="right" vertical="center" wrapText="1"/>
      <protection hidden="1"/>
    </xf>
    <xf numFmtId="4" fontId="8" fillId="2" borderId="21" xfId="0" applyNumberFormat="1" applyFont="1" applyFill="1" applyBorder="1" applyAlignment="1" applyProtection="1">
      <alignment horizontal="right" vertical="center" wrapText="1"/>
      <protection hidden="1"/>
    </xf>
    <xf numFmtId="0" fontId="15" fillId="0" borderId="18" xfId="21" applyFont="1" applyBorder="1" applyAlignment="1" applyProtection="1">
      <alignment horizontal="left"/>
      <protection hidden="1"/>
    </xf>
    <xf numFmtId="4" fontId="15" fillId="0" borderId="18" xfId="21" applyNumberFormat="1" applyFont="1" applyBorder="1" applyAlignment="1" applyProtection="1">
      <alignment horizontal="center"/>
      <protection hidden="1"/>
    </xf>
    <xf numFmtId="0" fontId="39" fillId="0" borderId="19" xfId="21" applyFont="1" applyBorder="1" applyProtection="1">
      <protection hidden="1"/>
    </xf>
    <xf numFmtId="0" fontId="39" fillId="0" borderId="20" xfId="21" applyFont="1" applyBorder="1" applyProtection="1">
      <protection hidden="1"/>
    </xf>
    <xf numFmtId="0" fontId="39" fillId="0" borderId="21" xfId="21" applyFont="1" applyBorder="1" applyProtection="1">
      <protection hidden="1"/>
    </xf>
    <xf numFmtId="0" fontId="39" fillId="0" borderId="18" xfId="21" applyFont="1" applyBorder="1" applyProtection="1">
      <protection hidden="1"/>
    </xf>
    <xf numFmtId="10" fontId="14" fillId="0" borderId="18" xfId="22" applyNumberFormat="1" applyFont="1" applyBorder="1" applyAlignment="1" applyProtection="1">
      <alignment horizontal="center"/>
      <protection hidden="1"/>
    </xf>
    <xf numFmtId="0" fontId="14" fillId="0" borderId="18" xfId="21" applyFont="1" applyBorder="1" applyAlignment="1" applyProtection="1">
      <alignment horizontal="center" vertical="center"/>
      <protection hidden="1"/>
    </xf>
    <xf numFmtId="4" fontId="14" fillId="0" borderId="18" xfId="21" applyNumberFormat="1" applyFont="1" applyBorder="1" applyAlignment="1" applyProtection="1">
      <alignment horizontal="left" vertical="center" wrapText="1"/>
      <protection hidden="1"/>
    </xf>
    <xf numFmtId="169" fontId="14" fillId="0" borderId="18" xfId="21" applyNumberFormat="1" applyFont="1" applyBorder="1" applyAlignment="1" applyProtection="1">
      <alignment horizontal="center" vertical="center"/>
      <protection locked="0"/>
    </xf>
    <xf numFmtId="10" fontId="14" fillId="0" borderId="18" xfId="22" applyNumberFormat="1" applyFont="1" applyBorder="1" applyAlignment="1" applyProtection="1">
      <alignment horizontal="center" vertical="center"/>
      <protection hidden="1"/>
    </xf>
    <xf numFmtId="4" fontId="14" fillId="0" borderId="18" xfId="21" applyNumberFormat="1" applyFont="1" applyBorder="1" applyAlignment="1" applyProtection="1">
      <alignment horizontal="left" vertical="center"/>
      <protection hidden="1"/>
    </xf>
    <xf numFmtId="0" fontId="15" fillId="0" borderId="18" xfId="21" applyFont="1" applyBorder="1" applyAlignment="1" applyProtection="1">
      <alignment horizontal="center" vertical="center"/>
      <protection hidden="1"/>
    </xf>
    <xf numFmtId="4" fontId="15" fillId="0" borderId="18" xfId="21" applyNumberFormat="1" applyFont="1" applyBorder="1" applyAlignment="1" applyProtection="1">
      <alignment horizontal="left" vertical="center"/>
      <protection hidden="1"/>
    </xf>
    <xf numFmtId="169" fontId="15" fillId="0" borderId="18" xfId="21" applyNumberFormat="1" applyFont="1" applyBorder="1" applyAlignment="1" applyProtection="1">
      <alignment horizontal="center" vertical="center"/>
      <protection hidden="1"/>
    </xf>
    <xf numFmtId="10" fontId="15" fillId="0" borderId="18" xfId="22" applyNumberFormat="1" applyFont="1" applyBorder="1" applyAlignment="1" applyProtection="1">
      <alignment horizontal="center" vertical="center"/>
      <protection hidden="1"/>
    </xf>
    <xf numFmtId="0" fontId="14" fillId="0" borderId="22" xfId="21" applyFont="1" applyBorder="1" applyAlignment="1" applyProtection="1">
      <alignment horizontal="center" vertical="center"/>
      <protection hidden="1"/>
    </xf>
    <xf numFmtId="0" fontId="14" fillId="0" borderId="23" xfId="21" applyFont="1" applyBorder="1" applyAlignment="1" applyProtection="1">
      <alignment horizontal="center" vertical="center"/>
      <protection hidden="1"/>
    </xf>
    <xf numFmtId="0" fontId="15" fillId="0" borderId="22" xfId="21" applyFont="1" applyBorder="1" applyAlignment="1" applyProtection="1">
      <alignment horizontal="center" vertical="center"/>
      <protection hidden="1"/>
    </xf>
    <xf numFmtId="0" fontId="15" fillId="0" borderId="23" xfId="21" applyFont="1" applyBorder="1" applyAlignment="1" applyProtection="1">
      <alignment horizontal="center" vertical="center"/>
      <protection hidden="1"/>
    </xf>
    <xf numFmtId="0" fontId="35" fillId="0" borderId="18" xfId="21" applyFont="1" applyBorder="1" applyProtection="1">
      <protection hidden="1"/>
    </xf>
    <xf numFmtId="0" fontId="37" fillId="2" borderId="18" xfId="21" applyFont="1" applyFill="1" applyBorder="1" applyAlignment="1" applyProtection="1">
      <alignment horizontal="center"/>
      <protection hidden="1"/>
    </xf>
    <xf numFmtId="0" fontId="38" fillId="2" borderId="18" xfId="21" applyFont="1" applyFill="1" applyBorder="1" applyAlignment="1" applyProtection="1">
      <alignment horizontal="center"/>
      <protection hidden="1"/>
    </xf>
    <xf numFmtId="0" fontId="15" fillId="5" borderId="18" xfId="21" applyFont="1" applyFill="1" applyBorder="1" applyAlignment="1" applyProtection="1">
      <alignment horizontal="center" vertical="center"/>
      <protection hidden="1"/>
    </xf>
    <xf numFmtId="0" fontId="15" fillId="5" borderId="18" xfId="21" applyFont="1" applyFill="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21" fillId="3" borderId="4" xfId="11" applyFont="1" applyFill="1" applyBorder="1" applyAlignment="1">
      <alignment horizontal="center" vertical="center"/>
    </xf>
    <xf numFmtId="0" fontId="20" fillId="0" borderId="0" xfId="11" applyFont="1" applyBorder="1" applyAlignment="1">
      <alignment horizontal="justify" vertical="center"/>
    </xf>
    <xf numFmtId="0" fontId="20" fillId="0" borderId="3" xfId="11" applyFont="1" applyBorder="1" applyAlignment="1">
      <alignment horizontal="justify" vertical="center" wrapText="1"/>
    </xf>
    <xf numFmtId="0" fontId="20" fillId="0" borderId="0" xfId="11" applyFont="1" applyBorder="1" applyAlignment="1">
      <alignment horizontal="justify" vertical="center" wrapText="1"/>
    </xf>
    <xf numFmtId="0" fontId="20" fillId="0" borderId="4" xfId="11" applyFont="1" applyBorder="1" applyAlignment="1">
      <alignment horizontal="justify" vertical="center" wrapText="1"/>
    </xf>
    <xf numFmtId="0" fontId="10" fillId="2" borderId="8" xfId="0" applyFont="1" applyFill="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cellXfs>
  <cellStyles count="23">
    <cellStyle name="40% - Ênfase3" xfId="20" builtinId="39"/>
    <cellStyle name="Excel Built-in Normal" xfId="19"/>
    <cellStyle name="Moeda 2" xfId="1"/>
    <cellStyle name="Moeda 3" xfId="2"/>
    <cellStyle name="Normal" xfId="0" builtinId="0"/>
    <cellStyle name="Normal 2" xfId="3"/>
    <cellStyle name="Normal 2 2" xfId="4"/>
    <cellStyle name="Normal 3" xfId="5"/>
    <cellStyle name="Normal 3 2" xfId="11"/>
    <cellStyle name="Normal 3 3" xfId="17"/>
    <cellStyle name="Normal 4" xfId="15"/>
    <cellStyle name="Normal 5" xfId="18"/>
    <cellStyle name="Normal 5 2" xfId="6"/>
    <cellStyle name="Normal 6" xfId="21"/>
    <cellStyle name="Porcentagem" xfId="10" builtinId="5"/>
    <cellStyle name="Porcentagem 2" xfId="12"/>
    <cellStyle name="Porcentagem 3" xfId="22"/>
    <cellStyle name="TableStyleLight1" xfId="13"/>
    <cellStyle name="Vírgula" xfId="14" builtinId="3"/>
    <cellStyle name="Vírgula 2" xfId="7"/>
    <cellStyle name="Vírgula 3" xfId="8"/>
    <cellStyle name="Vírgula 4" xfId="9"/>
    <cellStyle name="Vírgula 5" xfId="16"/>
  </cellStyles>
  <dxfs count="2">
    <dxf>
      <fill>
        <patternFill>
          <bgColor theme="9" tint="0.59996337778862885"/>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Curva 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tx>
            <c:strRef>
              <c:f>Cronograma!$L$9</c:f>
              <c:strCache>
                <c:ptCount val="1"/>
                <c:pt idx="0">
                  <c:v>PORCENTAGEM DO ACUMULADO</c:v>
                </c:pt>
              </c:strCache>
            </c:strRef>
          </c:tx>
          <c:spPr>
            <a:ln w="22225" cap="rnd">
              <a:solidFill>
                <a:schemeClr val="accent3"/>
              </a:solidFill>
              <a:prstDash val="sysDash"/>
              <a:round/>
            </a:ln>
            <a:effectLst>
              <a:outerShdw blurRad="40000" dist="23000" dir="5400000" rotWithShape="0">
                <a:srgbClr val="000000">
                  <a:alpha val="35000"/>
                </a:srgbClr>
              </a:outerShdw>
            </a:effectLst>
          </c:spPr>
          <c:marker>
            <c:symbol val="circle"/>
            <c:size val="6"/>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Cronograma!$K$10:$K$13</c:f>
              <c:numCache>
                <c:formatCode>General</c:formatCode>
                <c:ptCount val="4"/>
                <c:pt idx="0">
                  <c:v>0</c:v>
                </c:pt>
                <c:pt idx="1">
                  <c:v>1</c:v>
                </c:pt>
                <c:pt idx="2">
                  <c:v>2</c:v>
                </c:pt>
                <c:pt idx="3">
                  <c:v>3</c:v>
                </c:pt>
              </c:numCache>
            </c:numRef>
          </c:xVal>
          <c:yVal>
            <c:numRef>
              <c:f>Cronograma!$L$10:$L$13</c:f>
              <c:numCache>
                <c:formatCode>0.00%</c:formatCode>
                <c:ptCount val="4"/>
                <c:pt idx="0">
                  <c:v>0</c:v>
                </c:pt>
                <c:pt idx="1">
                  <c:v>0.2248</c:v>
                </c:pt>
                <c:pt idx="2">
                  <c:v>0.65259999999999996</c:v>
                </c:pt>
                <c:pt idx="3">
                  <c:v>1</c:v>
                </c:pt>
              </c:numCache>
            </c:numRef>
          </c:yVal>
          <c:smooth val="1"/>
          <c:extLst>
            <c:ext xmlns:c16="http://schemas.microsoft.com/office/drawing/2014/chart" uri="{C3380CC4-5D6E-409C-BE32-E72D297353CC}">
              <c16:uniqueId val="{00000000-1F50-49A6-A659-E6B4AA49B781}"/>
            </c:ext>
          </c:extLst>
        </c:ser>
        <c:dLbls>
          <c:showLegendKey val="0"/>
          <c:showVal val="0"/>
          <c:showCatName val="0"/>
          <c:showSerName val="0"/>
          <c:showPercent val="0"/>
          <c:showBubbleSize val="0"/>
        </c:dLbls>
        <c:axId val="500486287"/>
        <c:axId val="500497103"/>
      </c:scatterChart>
      <c:valAx>
        <c:axId val="500486287"/>
        <c:scaling>
          <c:orientation val="minMax"/>
          <c:max val="3.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00497103"/>
        <c:crosses val="autoZero"/>
        <c:crossBetween val="midCat"/>
      </c:valAx>
      <c:valAx>
        <c:axId val="50049710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00486287"/>
        <c:crosses val="autoZero"/>
        <c:crossBetween val="midCat"/>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494090</xdr:colOff>
      <xdr:row>6</xdr:row>
      <xdr:rowOff>19878</xdr:rowOff>
    </xdr:from>
    <xdr:to>
      <xdr:col>13</xdr:col>
      <xdr:colOff>594118</xdr:colOff>
      <xdr:row>20</xdr:row>
      <xdr:rowOff>96078</xdr:rowOff>
    </xdr:to>
    <xdr:graphicFrame macro="">
      <xdr:nvGraphicFramePr>
        <xdr:cNvPr id="7" name="Gráfico 6">
          <a:extLst>
            <a:ext uri="{FF2B5EF4-FFF2-40B4-BE49-F238E27FC236}">
              <a16:creationId xmlns:a16="http://schemas.microsoft.com/office/drawing/2014/main" id="{DA8BA447-3135-43E8-8EA7-2EB364D291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C518"/>
  <sheetViews>
    <sheetView showGridLines="0" showRuler="0" topLeftCell="A127" zoomScale="90" zoomScaleNormal="90" zoomScaleSheetLayoutView="90" zoomScalePageLayoutView="90" workbookViewId="0">
      <selection activeCell="F213" sqref="F213"/>
    </sheetView>
  </sheetViews>
  <sheetFormatPr defaultColWidth="11.42578125" defaultRowHeight="15" x14ac:dyDescent="0.2"/>
  <cols>
    <col min="1" max="1" width="10.7109375" style="14" customWidth="1"/>
    <col min="2" max="2" width="95" style="15" customWidth="1"/>
    <col min="3" max="3" width="9.7109375" style="16" customWidth="1"/>
    <col min="4" max="4" width="6.7109375" style="17" customWidth="1"/>
    <col min="5" max="5" width="15.5703125" style="114" customWidth="1"/>
    <col min="6" max="6" width="16" style="114" bestFit="1" customWidth="1"/>
    <col min="7" max="7" width="18.7109375" style="114" bestFit="1" customWidth="1"/>
    <col min="8" max="8" width="11.7109375" style="6" bestFit="1" customWidth="1"/>
    <col min="9" max="228" width="11.42578125" style="6" customWidth="1"/>
    <col min="229" max="229" width="56.28515625" style="6" customWidth="1"/>
    <col min="230" max="16384" width="11.42578125" style="6"/>
  </cols>
  <sheetData>
    <row r="1" spans="1:237" ht="14.45" customHeight="1" x14ac:dyDescent="0.2">
      <c r="E1" s="6"/>
      <c r="F1" s="6"/>
      <c r="G1" s="6"/>
    </row>
    <row r="2" spans="1:237" ht="15" customHeight="1" x14ac:dyDescent="0.2">
      <c r="A2" s="187" t="s">
        <v>20</v>
      </c>
      <c r="B2" s="187"/>
      <c r="C2" s="187"/>
      <c r="D2" s="187"/>
      <c r="E2" s="187"/>
      <c r="F2" s="187"/>
      <c r="G2" s="187"/>
    </row>
    <row r="3" spans="1:237" ht="15" customHeight="1" x14ac:dyDescent="0.2">
      <c r="A3" s="187"/>
      <c r="B3" s="187"/>
      <c r="C3" s="187"/>
      <c r="D3" s="187"/>
      <c r="E3" s="187"/>
      <c r="F3" s="187"/>
      <c r="G3" s="187"/>
    </row>
    <row r="4" spans="1:237" ht="15" customHeight="1" x14ac:dyDescent="0.2">
      <c r="A4" s="189" t="s">
        <v>661</v>
      </c>
      <c r="B4" s="189"/>
      <c r="C4" s="189"/>
      <c r="D4" s="189"/>
      <c r="E4" s="191"/>
      <c r="F4" s="191"/>
      <c r="G4" s="191"/>
    </row>
    <row r="5" spans="1:237" ht="15" customHeight="1" x14ac:dyDescent="0.2">
      <c r="A5" s="189" t="s">
        <v>662</v>
      </c>
      <c r="B5" s="189"/>
      <c r="C5" s="189"/>
      <c r="D5" s="189"/>
      <c r="E5" s="190" t="s">
        <v>19</v>
      </c>
      <c r="F5" s="190"/>
      <c r="G5" s="65">
        <f>BDI!D21</f>
        <v>0.25</v>
      </c>
    </row>
    <row r="6" spans="1:237" ht="23.25" customHeight="1" x14ac:dyDescent="0.2">
      <c r="A6" s="189" t="s">
        <v>719</v>
      </c>
      <c r="B6" s="189"/>
      <c r="C6" s="189"/>
      <c r="D6" s="189"/>
      <c r="E6" s="193" t="s">
        <v>530</v>
      </c>
      <c r="F6" s="193"/>
      <c r="G6" s="118">
        <v>1.111</v>
      </c>
    </row>
    <row r="7" spans="1:237" ht="24.75" customHeight="1" x14ac:dyDescent="0.2">
      <c r="A7" s="189" t="s">
        <v>663</v>
      </c>
      <c r="B7" s="189"/>
      <c r="C7" s="189"/>
      <c r="D7" s="189"/>
      <c r="E7" s="190" t="s">
        <v>8</v>
      </c>
      <c r="F7" s="190"/>
      <c r="G7" s="119"/>
    </row>
    <row r="8" spans="1:237" ht="15.75" thickBot="1" x14ac:dyDescent="0.25">
      <c r="A8" s="189"/>
      <c r="B8" s="189"/>
      <c r="C8" s="189"/>
      <c r="D8" s="189"/>
      <c r="E8" s="66"/>
      <c r="F8" s="66"/>
      <c r="G8" s="120"/>
    </row>
    <row r="9" spans="1:237" s="8" customFormat="1" ht="15.75" thickBot="1" x14ac:dyDescent="0.25">
      <c r="A9" s="197" t="s">
        <v>22</v>
      </c>
      <c r="B9" s="197"/>
      <c r="C9" s="197"/>
      <c r="D9" s="197"/>
      <c r="E9" s="197"/>
      <c r="F9" s="197"/>
      <c r="G9" s="19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row>
    <row r="10" spans="1:237" s="11" customFormat="1" ht="23.25" customHeight="1" x14ac:dyDescent="0.2">
      <c r="A10" s="67" t="s">
        <v>6</v>
      </c>
      <c r="B10" s="80"/>
      <c r="C10" s="78" t="s">
        <v>7</v>
      </c>
      <c r="D10" s="194"/>
      <c r="E10" s="194"/>
      <c r="F10" s="67" t="s">
        <v>16</v>
      </c>
      <c r="G10" s="156"/>
      <c r="H10" s="10"/>
      <c r="I10" s="9"/>
      <c r="J10" s="9"/>
      <c r="K10" s="9"/>
      <c r="L10" s="9"/>
      <c r="M10" s="9"/>
      <c r="N10" s="9"/>
      <c r="O10" s="9"/>
      <c r="P10" s="10"/>
      <c r="Q10" s="9"/>
      <c r="R10" s="9"/>
      <c r="S10" s="9"/>
      <c r="T10" s="9"/>
      <c r="U10" s="9"/>
      <c r="V10" s="9"/>
      <c r="W10" s="9"/>
      <c r="X10" s="10"/>
      <c r="Y10" s="9"/>
      <c r="Z10" s="9"/>
      <c r="AA10" s="9"/>
      <c r="AB10" s="9"/>
      <c r="AC10" s="9"/>
      <c r="AD10" s="9"/>
      <c r="AE10" s="9"/>
      <c r="AF10" s="10"/>
      <c r="AG10" s="9"/>
      <c r="AH10" s="9"/>
      <c r="AI10" s="9"/>
      <c r="AJ10" s="9"/>
      <c r="AK10" s="9"/>
      <c r="AL10" s="9"/>
      <c r="AM10" s="9"/>
      <c r="AN10" s="10"/>
      <c r="AO10" s="9"/>
      <c r="AP10" s="9"/>
      <c r="AQ10" s="9"/>
      <c r="AR10" s="9"/>
      <c r="AS10" s="9"/>
      <c r="AT10" s="9"/>
      <c r="AU10" s="9"/>
      <c r="AV10" s="10"/>
      <c r="AW10" s="9"/>
      <c r="AX10" s="9"/>
      <c r="AY10" s="9"/>
      <c r="AZ10" s="9"/>
      <c r="BA10" s="9"/>
      <c r="BB10" s="9"/>
      <c r="BC10" s="9"/>
      <c r="BD10" s="10"/>
      <c r="BE10" s="9"/>
      <c r="BF10" s="9"/>
      <c r="BG10" s="9"/>
      <c r="BH10" s="9"/>
      <c r="BI10" s="9"/>
      <c r="BJ10" s="9"/>
      <c r="BK10" s="9"/>
      <c r="BL10" s="10"/>
      <c r="BM10" s="9"/>
      <c r="BN10" s="9"/>
      <c r="BO10" s="9"/>
      <c r="BP10" s="9"/>
      <c r="BQ10" s="9"/>
      <c r="BR10" s="9"/>
      <c r="BS10" s="9"/>
      <c r="BT10" s="10"/>
      <c r="BU10" s="9"/>
      <c r="BV10" s="9"/>
      <c r="BW10" s="9"/>
      <c r="BX10" s="9"/>
      <c r="BY10" s="9"/>
      <c r="BZ10" s="9"/>
      <c r="CA10" s="9"/>
      <c r="CB10" s="10"/>
      <c r="CC10" s="9"/>
      <c r="CD10" s="9"/>
      <c r="CE10" s="9"/>
      <c r="CF10" s="9"/>
      <c r="CG10" s="9"/>
      <c r="CH10" s="9"/>
      <c r="CI10" s="9"/>
      <c r="CJ10" s="10"/>
      <c r="CK10" s="9"/>
      <c r="CL10" s="9"/>
      <c r="CM10" s="9"/>
      <c r="CN10" s="9"/>
      <c r="CO10" s="9"/>
      <c r="CP10" s="9"/>
      <c r="CQ10" s="9"/>
      <c r="CR10" s="10"/>
      <c r="CS10" s="9"/>
      <c r="CT10" s="9"/>
      <c r="CU10" s="9"/>
      <c r="CV10" s="9"/>
      <c r="CW10" s="9"/>
      <c r="CX10" s="9"/>
      <c r="CY10" s="9"/>
      <c r="CZ10" s="10"/>
      <c r="DA10" s="9"/>
      <c r="DB10" s="9"/>
      <c r="DC10" s="9"/>
      <c r="DD10" s="9"/>
      <c r="DE10" s="9"/>
      <c r="DF10" s="9"/>
      <c r="DG10" s="9"/>
      <c r="DH10" s="10"/>
      <c r="DI10" s="9"/>
      <c r="DJ10" s="9"/>
      <c r="DK10" s="9"/>
      <c r="DL10" s="9"/>
      <c r="DM10" s="9"/>
      <c r="DN10" s="9"/>
      <c r="DO10" s="9"/>
      <c r="DP10" s="10"/>
      <c r="DQ10" s="9"/>
      <c r="DR10" s="9"/>
      <c r="DS10" s="9"/>
      <c r="DT10" s="9"/>
      <c r="DU10" s="9"/>
      <c r="DV10" s="9"/>
      <c r="DW10" s="9"/>
      <c r="DX10" s="10"/>
      <c r="DY10" s="9"/>
      <c r="DZ10" s="9"/>
      <c r="EA10" s="9"/>
      <c r="EB10" s="9"/>
      <c r="EC10" s="9"/>
      <c r="ED10" s="9"/>
      <c r="EE10" s="9"/>
      <c r="EF10" s="10"/>
      <c r="EG10" s="9"/>
      <c r="EH10" s="9"/>
      <c r="EI10" s="9"/>
      <c r="EJ10" s="9"/>
      <c r="EK10" s="9"/>
      <c r="EL10" s="9"/>
      <c r="EM10" s="9"/>
      <c r="EN10" s="10"/>
      <c r="EO10" s="9"/>
      <c r="EP10" s="9"/>
      <c r="EQ10" s="9"/>
      <c r="ER10" s="9"/>
      <c r="ES10" s="9"/>
      <c r="ET10" s="9"/>
      <c r="EU10" s="9"/>
      <c r="EV10" s="10"/>
      <c r="EW10" s="9"/>
      <c r="EX10" s="9"/>
      <c r="EY10" s="9"/>
      <c r="EZ10" s="9"/>
      <c r="FA10" s="9"/>
      <c r="FB10" s="9"/>
      <c r="FC10" s="9"/>
      <c r="FD10" s="10"/>
      <c r="FE10" s="9"/>
      <c r="FF10" s="9"/>
      <c r="FG10" s="9"/>
      <c r="FH10" s="9"/>
      <c r="FI10" s="9"/>
      <c r="FJ10" s="9"/>
      <c r="FK10" s="9"/>
      <c r="FL10" s="10"/>
      <c r="FM10" s="9"/>
      <c r="FN10" s="9"/>
      <c r="FO10" s="9"/>
      <c r="FP10" s="9"/>
      <c r="FQ10" s="9"/>
      <c r="FR10" s="9"/>
      <c r="FS10" s="9"/>
      <c r="FT10" s="10"/>
      <c r="FU10" s="9"/>
      <c r="FV10" s="9"/>
      <c r="FW10" s="9"/>
      <c r="FX10" s="9"/>
      <c r="FY10" s="9"/>
      <c r="FZ10" s="9"/>
      <c r="GA10" s="9"/>
      <c r="GB10" s="10"/>
      <c r="GC10" s="9"/>
      <c r="GD10" s="9"/>
      <c r="GE10" s="9"/>
      <c r="GF10" s="9"/>
      <c r="GG10" s="9"/>
      <c r="GH10" s="9"/>
      <c r="GI10" s="9"/>
      <c r="GJ10" s="10"/>
      <c r="GK10" s="9"/>
      <c r="GL10" s="9"/>
      <c r="GM10" s="9"/>
      <c r="GN10" s="9"/>
      <c r="GO10" s="9"/>
      <c r="GP10" s="9"/>
      <c r="GQ10" s="9"/>
      <c r="GR10" s="10"/>
      <c r="GS10" s="9"/>
      <c r="GT10" s="9"/>
      <c r="GU10" s="9"/>
      <c r="GV10" s="9"/>
      <c r="GW10" s="9"/>
      <c r="GX10" s="9"/>
      <c r="GY10" s="9"/>
      <c r="GZ10" s="10"/>
      <c r="HA10" s="9"/>
      <c r="HB10" s="9"/>
      <c r="HC10" s="9"/>
      <c r="HD10" s="9"/>
      <c r="HE10" s="9"/>
      <c r="HF10" s="9"/>
      <c r="HG10" s="9"/>
      <c r="HH10" s="10"/>
      <c r="HI10" s="9"/>
      <c r="HJ10" s="9"/>
      <c r="HK10" s="9"/>
      <c r="HL10" s="9"/>
      <c r="HM10" s="9"/>
      <c r="HN10" s="9"/>
      <c r="HO10" s="9"/>
      <c r="HP10" s="10"/>
      <c r="HQ10" s="9"/>
      <c r="HR10" s="9"/>
      <c r="HS10" s="9"/>
      <c r="HT10" s="9"/>
      <c r="HU10" s="9"/>
      <c r="HV10" s="9"/>
      <c r="HW10" s="9"/>
      <c r="HX10" s="10"/>
      <c r="HY10" s="9"/>
      <c r="HZ10" s="9"/>
      <c r="IA10" s="9"/>
      <c r="IB10" s="9"/>
      <c r="IC10" s="9"/>
    </row>
    <row r="11" spans="1:237" s="11" customFormat="1" ht="24" customHeight="1" thickBot="1" x14ac:dyDescent="0.25">
      <c r="A11" s="68" t="s">
        <v>21</v>
      </c>
      <c r="B11" s="81"/>
      <c r="C11" s="79" t="s">
        <v>4</v>
      </c>
      <c r="D11" s="195"/>
      <c r="E11" s="195"/>
      <c r="F11" s="195"/>
      <c r="G11" s="195"/>
      <c r="H11" s="10"/>
      <c r="I11" s="10"/>
      <c r="J11" s="9"/>
      <c r="K11" s="9"/>
      <c r="L11" s="10"/>
      <c r="M11" s="10"/>
      <c r="N11" s="9"/>
      <c r="O11" s="9"/>
      <c r="P11" s="10"/>
      <c r="Q11" s="10"/>
      <c r="R11" s="9"/>
      <c r="S11" s="9"/>
      <c r="T11" s="10"/>
      <c r="U11" s="10"/>
      <c r="V11" s="9"/>
      <c r="W11" s="9"/>
      <c r="X11" s="10"/>
      <c r="Y11" s="10"/>
      <c r="Z11" s="9"/>
      <c r="AA11" s="9"/>
      <c r="AB11" s="10"/>
      <c r="AC11" s="10"/>
      <c r="AD11" s="9"/>
      <c r="AE11" s="9"/>
      <c r="AF11" s="10"/>
      <c r="AG11" s="10"/>
      <c r="AH11" s="9"/>
      <c r="AI11" s="9"/>
      <c r="AJ11" s="10"/>
      <c r="AK11" s="10"/>
      <c r="AL11" s="9"/>
      <c r="AM11" s="9"/>
      <c r="AN11" s="10"/>
      <c r="AO11" s="10"/>
      <c r="AP11" s="9"/>
      <c r="AQ11" s="9"/>
      <c r="AR11" s="10"/>
      <c r="AS11" s="10"/>
      <c r="AT11" s="9"/>
      <c r="AU11" s="9"/>
      <c r="AV11" s="10"/>
      <c r="AW11" s="10"/>
      <c r="AX11" s="9"/>
      <c r="AY11" s="9"/>
      <c r="AZ11" s="10"/>
      <c r="BA11" s="10"/>
      <c r="BB11" s="9"/>
      <c r="BC11" s="9"/>
      <c r="BD11" s="10"/>
      <c r="BE11" s="10"/>
      <c r="BF11" s="9"/>
      <c r="BG11" s="9"/>
      <c r="BH11" s="10"/>
      <c r="BI11" s="10"/>
      <c r="BJ11" s="9"/>
      <c r="BK11" s="9"/>
      <c r="BL11" s="10"/>
      <c r="BM11" s="10"/>
      <c r="BN11" s="9"/>
      <c r="BO11" s="9"/>
      <c r="BP11" s="10"/>
      <c r="BQ11" s="10"/>
      <c r="BR11" s="9"/>
      <c r="BS11" s="9"/>
      <c r="BT11" s="10"/>
      <c r="BU11" s="10"/>
      <c r="BV11" s="9"/>
      <c r="BW11" s="9"/>
      <c r="BX11" s="10"/>
      <c r="BY11" s="10"/>
      <c r="BZ11" s="9"/>
      <c r="CA11" s="9"/>
      <c r="CB11" s="10"/>
      <c r="CC11" s="10"/>
      <c r="CD11" s="9"/>
      <c r="CE11" s="9"/>
      <c r="CF11" s="10"/>
      <c r="CG11" s="10"/>
      <c r="CH11" s="9"/>
      <c r="CI11" s="9"/>
      <c r="CJ11" s="10"/>
      <c r="CK11" s="10"/>
      <c r="CL11" s="9"/>
      <c r="CM11" s="9"/>
      <c r="CN11" s="10"/>
      <c r="CO11" s="10"/>
      <c r="CP11" s="9"/>
      <c r="CQ11" s="9"/>
      <c r="CR11" s="10"/>
      <c r="CS11" s="10"/>
      <c r="CT11" s="9"/>
      <c r="CU11" s="9"/>
      <c r="CV11" s="10"/>
      <c r="CW11" s="10"/>
      <c r="CX11" s="9"/>
      <c r="CY11" s="9"/>
      <c r="CZ11" s="10"/>
      <c r="DA11" s="10"/>
      <c r="DB11" s="9"/>
      <c r="DC11" s="9"/>
      <c r="DD11" s="10"/>
      <c r="DE11" s="10"/>
      <c r="DF11" s="9"/>
      <c r="DG11" s="9"/>
      <c r="DH11" s="10"/>
      <c r="DI11" s="10"/>
      <c r="DJ11" s="9"/>
      <c r="DK11" s="9"/>
      <c r="DL11" s="10"/>
      <c r="DM11" s="10"/>
      <c r="DN11" s="9"/>
      <c r="DO11" s="9"/>
      <c r="DP11" s="10"/>
      <c r="DQ11" s="10"/>
      <c r="DR11" s="9"/>
      <c r="DS11" s="9"/>
      <c r="DT11" s="10"/>
      <c r="DU11" s="10"/>
      <c r="DV11" s="9"/>
      <c r="DW11" s="9"/>
      <c r="DX11" s="10"/>
      <c r="DY11" s="10"/>
      <c r="DZ11" s="9"/>
      <c r="EA11" s="9"/>
      <c r="EB11" s="10"/>
      <c r="EC11" s="10"/>
      <c r="ED11" s="9"/>
      <c r="EE11" s="9"/>
      <c r="EF11" s="10"/>
      <c r="EG11" s="10"/>
      <c r="EH11" s="9"/>
      <c r="EI11" s="9"/>
      <c r="EJ11" s="10"/>
      <c r="EK11" s="10"/>
      <c r="EL11" s="9"/>
      <c r="EM11" s="9"/>
      <c r="EN11" s="10"/>
      <c r="EO11" s="10"/>
      <c r="EP11" s="9"/>
      <c r="EQ11" s="9"/>
      <c r="ER11" s="10"/>
      <c r="ES11" s="10"/>
      <c r="ET11" s="9"/>
      <c r="EU11" s="9"/>
      <c r="EV11" s="10"/>
      <c r="EW11" s="10"/>
      <c r="EX11" s="9"/>
      <c r="EY11" s="9"/>
      <c r="EZ11" s="10"/>
      <c r="FA11" s="10"/>
      <c r="FB11" s="9"/>
      <c r="FC11" s="9"/>
      <c r="FD11" s="10"/>
      <c r="FE11" s="10"/>
      <c r="FF11" s="9"/>
      <c r="FG11" s="9"/>
      <c r="FH11" s="10"/>
      <c r="FI11" s="10"/>
      <c r="FJ11" s="9"/>
      <c r="FK11" s="9"/>
      <c r="FL11" s="10"/>
      <c r="FM11" s="10"/>
      <c r="FN11" s="9"/>
      <c r="FO11" s="9"/>
      <c r="FP11" s="10"/>
      <c r="FQ11" s="10"/>
      <c r="FR11" s="9"/>
      <c r="FS11" s="9"/>
      <c r="FT11" s="10"/>
      <c r="FU11" s="10"/>
      <c r="FV11" s="9"/>
      <c r="FW11" s="9"/>
      <c r="FX11" s="10"/>
      <c r="FY11" s="10"/>
      <c r="FZ11" s="9"/>
      <c r="GA11" s="9"/>
      <c r="GB11" s="10"/>
      <c r="GC11" s="10"/>
      <c r="GD11" s="9"/>
      <c r="GE11" s="9"/>
      <c r="GF11" s="10"/>
      <c r="GG11" s="10"/>
      <c r="GH11" s="9"/>
      <c r="GI11" s="9"/>
      <c r="GJ11" s="10"/>
      <c r="GK11" s="10"/>
      <c r="GL11" s="9"/>
      <c r="GM11" s="9"/>
      <c r="GN11" s="10"/>
      <c r="GO11" s="10"/>
      <c r="GP11" s="9"/>
      <c r="GQ11" s="9"/>
      <c r="GR11" s="10"/>
      <c r="GS11" s="10"/>
      <c r="GT11" s="9"/>
      <c r="GU11" s="9"/>
      <c r="GV11" s="10"/>
      <c r="GW11" s="10"/>
      <c r="GX11" s="9"/>
      <c r="GY11" s="9"/>
      <c r="GZ11" s="10"/>
      <c r="HA11" s="10"/>
      <c r="HB11" s="9"/>
      <c r="HC11" s="9"/>
      <c r="HD11" s="10"/>
      <c r="HE11" s="10"/>
      <c r="HF11" s="9"/>
      <c r="HG11" s="9"/>
      <c r="HH11" s="10"/>
      <c r="HI11" s="10"/>
      <c r="HJ11" s="9"/>
      <c r="HK11" s="9"/>
      <c r="HL11" s="10"/>
      <c r="HM11" s="10"/>
      <c r="HN11" s="9"/>
      <c r="HO11" s="9"/>
      <c r="HP11" s="10"/>
      <c r="HQ11" s="10"/>
      <c r="HR11" s="9"/>
      <c r="HS11" s="9"/>
      <c r="HT11" s="10"/>
      <c r="HU11" s="10"/>
      <c r="HV11" s="9"/>
      <c r="HW11" s="9"/>
      <c r="HX11" s="10"/>
      <c r="HY11" s="10"/>
      <c r="HZ11" s="9"/>
      <c r="IA11" s="9"/>
      <c r="IB11" s="10"/>
      <c r="IC11" s="10"/>
    </row>
    <row r="12" spans="1:237" s="8" customFormat="1" ht="15.75" thickBot="1" x14ac:dyDescent="0.25">
      <c r="A12" s="197" t="s">
        <v>23</v>
      </c>
      <c r="B12" s="197"/>
      <c r="C12" s="197"/>
      <c r="D12" s="197"/>
      <c r="E12" s="197"/>
      <c r="F12" s="197"/>
      <c r="G12" s="197"/>
      <c r="H12" s="12"/>
      <c r="I12" s="12"/>
      <c r="J12" s="7"/>
      <c r="K12" s="7"/>
      <c r="L12" s="12"/>
      <c r="M12" s="12"/>
      <c r="N12" s="7"/>
      <c r="O12" s="7"/>
      <c r="P12" s="12"/>
      <c r="Q12" s="12"/>
      <c r="R12" s="7"/>
      <c r="S12" s="7"/>
      <c r="T12" s="12"/>
      <c r="U12" s="12"/>
      <c r="V12" s="7"/>
      <c r="W12" s="7"/>
      <c r="X12" s="12"/>
      <c r="Y12" s="12"/>
      <c r="Z12" s="7"/>
      <c r="AA12" s="7"/>
      <c r="AB12" s="12"/>
      <c r="AC12" s="12"/>
      <c r="AD12" s="7"/>
      <c r="AE12" s="7"/>
      <c r="AF12" s="12"/>
      <c r="AG12" s="12"/>
      <c r="AH12" s="7"/>
      <c r="AI12" s="7"/>
      <c r="AJ12" s="12"/>
      <c r="AK12" s="12"/>
      <c r="AL12" s="7"/>
      <c r="AM12" s="7"/>
      <c r="AN12" s="12"/>
      <c r="AO12" s="12"/>
      <c r="AP12" s="7"/>
      <c r="AQ12" s="7"/>
      <c r="AR12" s="12"/>
      <c r="AS12" s="12"/>
      <c r="AT12" s="7"/>
      <c r="AU12" s="7"/>
      <c r="AV12" s="12"/>
      <c r="AW12" s="12"/>
      <c r="AX12" s="7"/>
      <c r="AY12" s="7"/>
      <c r="AZ12" s="12"/>
      <c r="BA12" s="12"/>
      <c r="BB12" s="7"/>
      <c r="BC12" s="7"/>
      <c r="BD12" s="12"/>
      <c r="BE12" s="12"/>
      <c r="BF12" s="7"/>
      <c r="BG12" s="7"/>
      <c r="BH12" s="12"/>
      <c r="BI12" s="12"/>
      <c r="BJ12" s="7"/>
      <c r="BK12" s="7"/>
      <c r="BL12" s="12"/>
      <c r="BM12" s="12"/>
      <c r="BN12" s="7"/>
      <c r="BO12" s="7"/>
      <c r="BP12" s="12"/>
      <c r="BQ12" s="12"/>
      <c r="BR12" s="7"/>
      <c r="BS12" s="7"/>
      <c r="BT12" s="12"/>
      <c r="BU12" s="12"/>
      <c r="BV12" s="7"/>
      <c r="BW12" s="7"/>
      <c r="BX12" s="12"/>
      <c r="BY12" s="12"/>
      <c r="BZ12" s="7"/>
      <c r="CA12" s="7"/>
      <c r="CB12" s="12"/>
      <c r="CC12" s="12"/>
      <c r="CD12" s="7"/>
      <c r="CE12" s="7"/>
      <c r="CF12" s="12"/>
      <c r="CG12" s="12"/>
      <c r="CH12" s="7"/>
      <c r="CI12" s="7"/>
      <c r="CJ12" s="12"/>
      <c r="CK12" s="12"/>
      <c r="CL12" s="7"/>
      <c r="CM12" s="7"/>
      <c r="CN12" s="12"/>
      <c r="CO12" s="12"/>
      <c r="CP12" s="7"/>
      <c r="CQ12" s="7"/>
      <c r="CR12" s="12"/>
      <c r="CS12" s="12"/>
      <c r="CT12" s="7"/>
      <c r="CU12" s="7"/>
      <c r="CV12" s="12"/>
      <c r="CW12" s="12"/>
      <c r="CX12" s="7"/>
      <c r="CY12" s="7"/>
      <c r="CZ12" s="12"/>
      <c r="DA12" s="12"/>
      <c r="DB12" s="7"/>
      <c r="DC12" s="7"/>
      <c r="DD12" s="12"/>
      <c r="DE12" s="12"/>
      <c r="DF12" s="7"/>
      <c r="DG12" s="7"/>
      <c r="DH12" s="12"/>
      <c r="DI12" s="12"/>
      <c r="DJ12" s="7"/>
      <c r="DK12" s="7"/>
      <c r="DL12" s="12"/>
      <c r="DM12" s="12"/>
      <c r="DN12" s="7"/>
      <c r="DO12" s="7"/>
      <c r="DP12" s="12"/>
      <c r="DQ12" s="12"/>
      <c r="DR12" s="7"/>
      <c r="DS12" s="7"/>
      <c r="DT12" s="12"/>
      <c r="DU12" s="12"/>
      <c r="DV12" s="7"/>
      <c r="DW12" s="7"/>
      <c r="DX12" s="12"/>
      <c r="DY12" s="12"/>
      <c r="DZ12" s="7"/>
      <c r="EA12" s="7"/>
      <c r="EB12" s="12"/>
      <c r="EC12" s="12"/>
      <c r="ED12" s="7"/>
      <c r="EE12" s="7"/>
      <c r="EF12" s="12"/>
      <c r="EG12" s="12"/>
      <c r="EH12" s="7"/>
      <c r="EI12" s="7"/>
      <c r="EJ12" s="12"/>
      <c r="EK12" s="12"/>
      <c r="EL12" s="7"/>
      <c r="EM12" s="7"/>
      <c r="EN12" s="12"/>
      <c r="EO12" s="12"/>
      <c r="EP12" s="7"/>
      <c r="EQ12" s="7"/>
      <c r="ER12" s="12"/>
      <c r="ES12" s="12"/>
      <c r="ET12" s="7"/>
      <c r="EU12" s="7"/>
      <c r="EV12" s="12"/>
      <c r="EW12" s="12"/>
      <c r="EX12" s="7"/>
      <c r="EY12" s="7"/>
      <c r="EZ12" s="12"/>
      <c r="FA12" s="12"/>
      <c r="FB12" s="7"/>
      <c r="FC12" s="7"/>
      <c r="FD12" s="12"/>
      <c r="FE12" s="12"/>
      <c r="FF12" s="7"/>
      <c r="FG12" s="7"/>
      <c r="FH12" s="12"/>
      <c r="FI12" s="12"/>
      <c r="FJ12" s="7"/>
      <c r="FK12" s="7"/>
      <c r="FL12" s="12"/>
      <c r="FM12" s="12"/>
      <c r="FN12" s="7"/>
      <c r="FO12" s="7"/>
      <c r="FP12" s="12"/>
      <c r="FQ12" s="12"/>
      <c r="FR12" s="7"/>
      <c r="FS12" s="7"/>
      <c r="FT12" s="12"/>
      <c r="FU12" s="12"/>
      <c r="FV12" s="7"/>
      <c r="FW12" s="7"/>
      <c r="FX12" s="12"/>
      <c r="FY12" s="12"/>
      <c r="FZ12" s="7"/>
      <c r="GA12" s="7"/>
      <c r="GB12" s="12"/>
      <c r="GC12" s="12"/>
      <c r="GD12" s="7"/>
      <c r="GE12" s="7"/>
      <c r="GF12" s="12"/>
      <c r="GG12" s="12"/>
      <c r="GH12" s="7"/>
      <c r="GI12" s="7"/>
      <c r="GJ12" s="12"/>
      <c r="GK12" s="12"/>
      <c r="GL12" s="7"/>
      <c r="GM12" s="7"/>
      <c r="GN12" s="12"/>
      <c r="GO12" s="12"/>
      <c r="GP12" s="7"/>
      <c r="GQ12" s="7"/>
      <c r="GR12" s="12"/>
      <c r="GS12" s="12"/>
      <c r="GT12" s="7"/>
      <c r="GU12" s="7"/>
      <c r="GV12" s="12"/>
      <c r="GW12" s="12"/>
      <c r="GX12" s="7"/>
      <c r="GY12" s="7"/>
      <c r="GZ12" s="12"/>
      <c r="HA12" s="12"/>
      <c r="HB12" s="7"/>
      <c r="HC12" s="7"/>
      <c r="HD12" s="12"/>
      <c r="HE12" s="12"/>
      <c r="HF12" s="7"/>
      <c r="HG12" s="7"/>
      <c r="HH12" s="12"/>
      <c r="HI12" s="12"/>
      <c r="HJ12" s="7"/>
      <c r="HK12" s="7"/>
      <c r="HL12" s="12"/>
      <c r="HM12" s="12"/>
      <c r="HN12" s="7"/>
      <c r="HO12" s="7"/>
      <c r="HP12" s="12"/>
      <c r="HQ12" s="12"/>
      <c r="HR12" s="7"/>
      <c r="HS12" s="7"/>
      <c r="HT12" s="12"/>
      <c r="HU12" s="12"/>
      <c r="HV12" s="7"/>
      <c r="HW12" s="7"/>
      <c r="HX12" s="12"/>
      <c r="HY12" s="12"/>
      <c r="HZ12" s="7"/>
      <c r="IA12" s="7"/>
      <c r="IB12" s="12"/>
      <c r="IC12" s="12"/>
    </row>
    <row r="13" spans="1:237" s="8" customFormat="1" ht="21.75" customHeight="1" x14ac:dyDescent="0.2">
      <c r="A13" s="201" t="s">
        <v>9</v>
      </c>
      <c r="B13" s="199" t="s">
        <v>0</v>
      </c>
      <c r="C13" s="203" t="s">
        <v>1</v>
      </c>
      <c r="D13" s="201" t="s">
        <v>2</v>
      </c>
      <c r="E13" s="188" t="s">
        <v>55</v>
      </c>
      <c r="F13" s="188"/>
      <c r="G13" s="188" t="s">
        <v>46</v>
      </c>
    </row>
    <row r="14" spans="1:237" s="8" customFormat="1" ht="15.75" thickBot="1" x14ac:dyDescent="0.25">
      <c r="A14" s="202"/>
      <c r="B14" s="200"/>
      <c r="C14" s="204"/>
      <c r="D14" s="202"/>
      <c r="E14" s="113" t="s">
        <v>3</v>
      </c>
      <c r="F14" s="113" t="s">
        <v>5</v>
      </c>
      <c r="G14" s="198"/>
    </row>
    <row r="15" spans="1:237" s="8" customFormat="1" ht="25.5" customHeight="1" x14ac:dyDescent="0.2">
      <c r="A15" s="85" t="s">
        <v>64</v>
      </c>
      <c r="B15" s="206"/>
      <c r="C15" s="206"/>
      <c r="D15" s="206"/>
      <c r="E15" s="86"/>
      <c r="F15" s="86"/>
      <c r="G15" s="86"/>
    </row>
    <row r="16" spans="1:237" x14ac:dyDescent="0.2">
      <c r="A16" s="87" t="s">
        <v>10</v>
      </c>
      <c r="B16" s="88" t="s">
        <v>11</v>
      </c>
      <c r="C16" s="89"/>
      <c r="D16" s="90"/>
      <c r="E16" s="90"/>
      <c r="F16" s="90"/>
      <c r="G16" s="90"/>
    </row>
    <row r="17" spans="1:10" x14ac:dyDescent="0.2">
      <c r="A17" s="121">
        <v>1</v>
      </c>
      <c r="B17" s="122" t="s">
        <v>283</v>
      </c>
      <c r="C17" s="89"/>
      <c r="D17" s="91"/>
      <c r="E17" s="92"/>
      <c r="F17" s="92"/>
      <c r="G17" s="92"/>
    </row>
    <row r="18" spans="1:10" s="13" customFormat="1" x14ac:dyDescent="0.2">
      <c r="A18" s="123" t="s">
        <v>17</v>
      </c>
      <c r="B18" s="84" t="s">
        <v>97</v>
      </c>
      <c r="C18" s="124">
        <v>50</v>
      </c>
      <c r="D18" s="100" t="s">
        <v>57</v>
      </c>
      <c r="E18" s="103"/>
      <c r="F18" s="103"/>
      <c r="G18" s="104">
        <f t="shared" ref="G18:G49" si="0">SUM(E18,F18)*C18</f>
        <v>0</v>
      </c>
    </row>
    <row r="19" spans="1:10" s="13" customFormat="1" x14ac:dyDescent="0.2">
      <c r="A19" s="123" t="s">
        <v>18</v>
      </c>
      <c r="B19" s="84" t="s">
        <v>98</v>
      </c>
      <c r="C19" s="124">
        <v>1</v>
      </c>
      <c r="D19" s="100" t="s">
        <v>564</v>
      </c>
      <c r="E19" s="103"/>
      <c r="F19" s="125" t="s">
        <v>61</v>
      </c>
      <c r="G19" s="104">
        <f t="shared" si="0"/>
        <v>0</v>
      </c>
    </row>
    <row r="20" spans="1:10" s="13" customFormat="1" x14ac:dyDescent="0.2">
      <c r="A20" s="123" t="s">
        <v>65</v>
      </c>
      <c r="B20" s="84" t="s">
        <v>531</v>
      </c>
      <c r="C20" s="124">
        <v>259.8</v>
      </c>
      <c r="D20" s="100" t="s">
        <v>58</v>
      </c>
      <c r="E20" s="103"/>
      <c r="F20" s="103"/>
      <c r="G20" s="104">
        <f t="shared" si="0"/>
        <v>0</v>
      </c>
    </row>
    <row r="21" spans="1:10" x14ac:dyDescent="0.2">
      <c r="A21" s="126">
        <v>2</v>
      </c>
      <c r="B21" s="122" t="s">
        <v>73</v>
      </c>
      <c r="C21" s="124"/>
      <c r="D21" s="102"/>
      <c r="E21" s="127"/>
      <c r="F21" s="127"/>
      <c r="G21" s="125"/>
      <c r="H21" s="13"/>
      <c r="I21" s="115"/>
    </row>
    <row r="22" spans="1:10" s="13" customFormat="1" x14ac:dyDescent="0.2">
      <c r="A22" s="128" t="s">
        <v>59</v>
      </c>
      <c r="B22" s="84" t="s">
        <v>309</v>
      </c>
      <c r="C22" s="124">
        <v>1</v>
      </c>
      <c r="D22" s="100" t="s">
        <v>564</v>
      </c>
      <c r="E22" s="103"/>
      <c r="F22" s="125" t="s">
        <v>61</v>
      </c>
      <c r="G22" s="104">
        <f t="shared" si="0"/>
        <v>0</v>
      </c>
      <c r="I22" s="115"/>
      <c r="J22" s="117"/>
    </row>
    <row r="23" spans="1:10" s="13" customFormat="1" x14ac:dyDescent="0.2">
      <c r="A23" s="128" t="s">
        <v>60</v>
      </c>
      <c r="B23" s="84" t="s">
        <v>281</v>
      </c>
      <c r="C23" s="124">
        <v>1</v>
      </c>
      <c r="D23" s="100" t="s">
        <v>564</v>
      </c>
      <c r="E23" s="125" t="s">
        <v>61</v>
      </c>
      <c r="F23" s="103"/>
      <c r="G23" s="104">
        <f t="shared" si="0"/>
        <v>0</v>
      </c>
      <c r="I23" s="117"/>
    </row>
    <row r="24" spans="1:10" s="13" customFormat="1" x14ac:dyDescent="0.2">
      <c r="A24" s="128" t="s">
        <v>67</v>
      </c>
      <c r="B24" s="84" t="s">
        <v>277</v>
      </c>
      <c r="C24" s="124">
        <v>1</v>
      </c>
      <c r="D24" s="100" t="s">
        <v>564</v>
      </c>
      <c r="E24" s="125" t="s">
        <v>61</v>
      </c>
      <c r="F24" s="103"/>
      <c r="G24" s="104">
        <f t="shared" si="0"/>
        <v>0</v>
      </c>
    </row>
    <row r="25" spans="1:10" s="13" customFormat="1" x14ac:dyDescent="0.2">
      <c r="A25" s="128" t="s">
        <v>68</v>
      </c>
      <c r="B25" s="84" t="s">
        <v>508</v>
      </c>
      <c r="C25" s="124">
        <v>1</v>
      </c>
      <c r="D25" s="100" t="s">
        <v>564</v>
      </c>
      <c r="E25" s="103"/>
      <c r="F25" s="103"/>
      <c r="G25" s="104">
        <f t="shared" si="0"/>
        <v>0</v>
      </c>
    </row>
    <row r="26" spans="1:10" s="13" customFormat="1" x14ac:dyDescent="0.2">
      <c r="A26" s="126">
        <v>3</v>
      </c>
      <c r="B26" s="122" t="s">
        <v>284</v>
      </c>
      <c r="C26" s="124"/>
      <c r="D26" s="102"/>
      <c r="E26" s="127"/>
      <c r="F26" s="127"/>
      <c r="G26" s="125"/>
    </row>
    <row r="27" spans="1:10" s="13" customFormat="1" x14ac:dyDescent="0.2">
      <c r="A27" s="128" t="s">
        <v>63</v>
      </c>
      <c r="B27" s="84" t="s">
        <v>99</v>
      </c>
      <c r="C27" s="124">
        <v>45</v>
      </c>
      <c r="D27" s="100" t="s">
        <v>58</v>
      </c>
      <c r="E27" s="103"/>
      <c r="F27" s="103"/>
      <c r="G27" s="104">
        <f t="shared" si="0"/>
        <v>0</v>
      </c>
    </row>
    <row r="28" spans="1:10" s="13" customFormat="1" x14ac:dyDescent="0.2">
      <c r="A28" s="128" t="s">
        <v>111</v>
      </c>
      <c r="B28" s="84" t="s">
        <v>532</v>
      </c>
      <c r="C28" s="124">
        <v>9.1</v>
      </c>
      <c r="D28" s="100" t="s">
        <v>58</v>
      </c>
      <c r="E28" s="103"/>
      <c r="F28" s="103"/>
      <c r="G28" s="104">
        <f t="shared" si="0"/>
        <v>0</v>
      </c>
    </row>
    <row r="29" spans="1:10" s="13" customFormat="1" x14ac:dyDescent="0.2">
      <c r="A29" s="128" t="s">
        <v>112</v>
      </c>
      <c r="B29" s="84" t="s">
        <v>100</v>
      </c>
      <c r="C29" s="124">
        <v>952</v>
      </c>
      <c r="D29" s="100" t="s">
        <v>57</v>
      </c>
      <c r="E29" s="103"/>
      <c r="F29" s="103"/>
      <c r="G29" s="104">
        <f t="shared" si="0"/>
        <v>0</v>
      </c>
    </row>
    <row r="30" spans="1:10" s="13" customFormat="1" x14ac:dyDescent="0.2">
      <c r="A30" s="128" t="s">
        <v>113</v>
      </c>
      <c r="B30" s="84" t="s">
        <v>273</v>
      </c>
      <c r="C30" s="124">
        <v>5</v>
      </c>
      <c r="D30" s="100" t="s">
        <v>57</v>
      </c>
      <c r="E30" s="125" t="s">
        <v>61</v>
      </c>
      <c r="F30" s="103"/>
      <c r="G30" s="104">
        <f t="shared" si="0"/>
        <v>0</v>
      </c>
    </row>
    <row r="31" spans="1:10" s="13" customFormat="1" x14ac:dyDescent="0.2">
      <c r="A31" s="128" t="s">
        <v>114</v>
      </c>
      <c r="B31" s="84" t="s">
        <v>285</v>
      </c>
      <c r="C31" s="124">
        <v>1073.1600000000001</v>
      </c>
      <c r="D31" s="100" t="s">
        <v>57</v>
      </c>
      <c r="E31" s="103"/>
      <c r="F31" s="103"/>
      <c r="G31" s="104">
        <f t="shared" si="0"/>
        <v>0</v>
      </c>
    </row>
    <row r="32" spans="1:10" s="13" customFormat="1" x14ac:dyDescent="0.2">
      <c r="A32" s="128" t="s">
        <v>115</v>
      </c>
      <c r="B32" s="84" t="s">
        <v>312</v>
      </c>
      <c r="C32" s="124">
        <v>30</v>
      </c>
      <c r="D32" s="100" t="s">
        <v>564</v>
      </c>
      <c r="E32" s="103"/>
      <c r="F32" s="103"/>
      <c r="G32" s="104">
        <f t="shared" si="0"/>
        <v>0</v>
      </c>
    </row>
    <row r="33" spans="1:7" s="13" customFormat="1" x14ac:dyDescent="0.2">
      <c r="A33" s="128" t="s">
        <v>116</v>
      </c>
      <c r="B33" s="84" t="s">
        <v>313</v>
      </c>
      <c r="C33" s="124">
        <v>10</v>
      </c>
      <c r="D33" s="100" t="s">
        <v>564</v>
      </c>
      <c r="E33" s="103"/>
      <c r="F33" s="103"/>
      <c r="G33" s="104">
        <f t="shared" si="0"/>
        <v>0</v>
      </c>
    </row>
    <row r="34" spans="1:7" s="75" customFormat="1" x14ac:dyDescent="0.2">
      <c r="A34" s="128" t="s">
        <v>117</v>
      </c>
      <c r="B34" s="84" t="s">
        <v>101</v>
      </c>
      <c r="C34" s="124">
        <v>9</v>
      </c>
      <c r="D34" s="100" t="s">
        <v>57</v>
      </c>
      <c r="E34" s="125" t="s">
        <v>61</v>
      </c>
      <c r="F34" s="103"/>
      <c r="G34" s="104">
        <f t="shared" si="0"/>
        <v>0</v>
      </c>
    </row>
    <row r="35" spans="1:7" s="13" customFormat="1" x14ac:dyDescent="0.2">
      <c r="A35" s="128" t="s">
        <v>118</v>
      </c>
      <c r="B35" s="84" t="s">
        <v>102</v>
      </c>
      <c r="C35" s="124">
        <v>156</v>
      </c>
      <c r="D35" s="100" t="s">
        <v>57</v>
      </c>
      <c r="E35" s="125" t="s">
        <v>61</v>
      </c>
      <c r="F35" s="103"/>
      <c r="G35" s="104">
        <f t="shared" si="0"/>
        <v>0</v>
      </c>
    </row>
    <row r="36" spans="1:7" s="13" customFormat="1" x14ac:dyDescent="0.2">
      <c r="A36" s="128" t="s">
        <v>119</v>
      </c>
      <c r="B36" s="84" t="s">
        <v>287</v>
      </c>
      <c r="C36" s="124">
        <v>6</v>
      </c>
      <c r="D36" s="100" t="s">
        <v>564</v>
      </c>
      <c r="E36" s="125" t="s">
        <v>61</v>
      </c>
      <c r="F36" s="103"/>
      <c r="G36" s="104">
        <f t="shared" si="0"/>
        <v>0</v>
      </c>
    </row>
    <row r="37" spans="1:7" s="13" customFormat="1" x14ac:dyDescent="0.2">
      <c r="A37" s="128" t="s">
        <v>120</v>
      </c>
      <c r="B37" s="84" t="s">
        <v>107</v>
      </c>
      <c r="C37" s="124">
        <v>41</v>
      </c>
      <c r="D37" s="100" t="s">
        <v>564</v>
      </c>
      <c r="E37" s="103"/>
      <c r="F37" s="103"/>
      <c r="G37" s="104">
        <f t="shared" si="0"/>
        <v>0</v>
      </c>
    </row>
    <row r="38" spans="1:7" s="13" customFormat="1" x14ac:dyDescent="0.2">
      <c r="A38" s="128" t="s">
        <v>121</v>
      </c>
      <c r="B38" s="84" t="s">
        <v>104</v>
      </c>
      <c r="C38" s="124">
        <v>15</v>
      </c>
      <c r="D38" s="100" t="s">
        <v>564</v>
      </c>
      <c r="E38" s="103"/>
      <c r="F38" s="103"/>
      <c r="G38" s="104">
        <f t="shared" si="0"/>
        <v>0</v>
      </c>
    </row>
    <row r="39" spans="1:7" s="13" customFormat="1" x14ac:dyDescent="0.2">
      <c r="A39" s="128" t="s">
        <v>122</v>
      </c>
      <c r="B39" s="84" t="s">
        <v>275</v>
      </c>
      <c r="C39" s="124">
        <v>29</v>
      </c>
      <c r="D39" s="100" t="s">
        <v>564</v>
      </c>
      <c r="E39" s="103"/>
      <c r="F39" s="157"/>
      <c r="G39" s="104">
        <f t="shared" si="0"/>
        <v>0</v>
      </c>
    </row>
    <row r="40" spans="1:7" s="13" customFormat="1" x14ac:dyDescent="0.2">
      <c r="A40" s="128" t="s">
        <v>123</v>
      </c>
      <c r="B40" s="84" t="s">
        <v>286</v>
      </c>
      <c r="C40" s="124">
        <v>15</v>
      </c>
      <c r="D40" s="100" t="s">
        <v>564</v>
      </c>
      <c r="E40" s="103"/>
      <c r="F40" s="103"/>
      <c r="G40" s="104">
        <f t="shared" si="0"/>
        <v>0</v>
      </c>
    </row>
    <row r="41" spans="1:7" s="13" customFormat="1" x14ac:dyDescent="0.2">
      <c r="A41" s="128" t="s">
        <v>124</v>
      </c>
      <c r="B41" s="84" t="s">
        <v>292</v>
      </c>
      <c r="C41" s="124">
        <v>20</v>
      </c>
      <c r="D41" s="100" t="s">
        <v>564</v>
      </c>
      <c r="E41" s="103"/>
      <c r="F41" s="103"/>
      <c r="G41" s="104">
        <f t="shared" si="0"/>
        <v>0</v>
      </c>
    </row>
    <row r="42" spans="1:7" s="13" customFormat="1" x14ac:dyDescent="0.2">
      <c r="A42" s="128" t="s">
        <v>125</v>
      </c>
      <c r="B42" s="84" t="s">
        <v>293</v>
      </c>
      <c r="C42" s="124">
        <v>15</v>
      </c>
      <c r="D42" s="100" t="s">
        <v>564</v>
      </c>
      <c r="E42" s="125" t="s">
        <v>61</v>
      </c>
      <c r="F42" s="103"/>
      <c r="G42" s="104">
        <f t="shared" si="0"/>
        <v>0</v>
      </c>
    </row>
    <row r="43" spans="1:7" s="13" customFormat="1" x14ac:dyDescent="0.2">
      <c r="A43" s="128" t="s">
        <v>126</v>
      </c>
      <c r="B43" s="84" t="s">
        <v>105</v>
      </c>
      <c r="C43" s="124">
        <v>10</v>
      </c>
      <c r="D43" s="100" t="s">
        <v>564</v>
      </c>
      <c r="E43" s="125" t="s">
        <v>61</v>
      </c>
      <c r="F43" s="103"/>
      <c r="G43" s="104">
        <f t="shared" si="0"/>
        <v>0</v>
      </c>
    </row>
    <row r="44" spans="1:7" s="13" customFormat="1" x14ac:dyDescent="0.2">
      <c r="A44" s="128" t="s">
        <v>127</v>
      </c>
      <c r="B44" s="84" t="s">
        <v>106</v>
      </c>
      <c r="C44" s="124">
        <v>14</v>
      </c>
      <c r="D44" s="100" t="s">
        <v>103</v>
      </c>
      <c r="E44" s="125" t="s">
        <v>61</v>
      </c>
      <c r="F44" s="103"/>
      <c r="G44" s="104">
        <f t="shared" si="0"/>
        <v>0</v>
      </c>
    </row>
    <row r="45" spans="1:7" s="13" customFormat="1" x14ac:dyDescent="0.2">
      <c r="A45" s="128" t="s">
        <v>128</v>
      </c>
      <c r="B45" s="82" t="s">
        <v>620</v>
      </c>
      <c r="C45" s="93">
        <v>434</v>
      </c>
      <c r="D45" s="100" t="s">
        <v>564</v>
      </c>
      <c r="E45" s="103"/>
      <c r="F45" s="103"/>
      <c r="G45" s="104">
        <f t="shared" si="0"/>
        <v>0</v>
      </c>
    </row>
    <row r="46" spans="1:7" s="13" customFormat="1" x14ac:dyDescent="0.2">
      <c r="A46" s="128" t="s">
        <v>129</v>
      </c>
      <c r="B46" s="82" t="s">
        <v>617</v>
      </c>
      <c r="C46" s="93">
        <v>15</v>
      </c>
      <c r="D46" s="100" t="s">
        <v>564</v>
      </c>
      <c r="E46" s="103"/>
      <c r="F46" s="103"/>
      <c r="G46" s="104">
        <f t="shared" si="0"/>
        <v>0</v>
      </c>
    </row>
    <row r="47" spans="1:7" s="13" customFormat="1" x14ac:dyDescent="0.2">
      <c r="A47" s="128" t="s">
        <v>130</v>
      </c>
      <c r="B47" s="82" t="s">
        <v>533</v>
      </c>
      <c r="C47" s="93">
        <v>5</v>
      </c>
      <c r="D47" s="100" t="s">
        <v>564</v>
      </c>
      <c r="E47" s="103"/>
      <c r="F47" s="103"/>
      <c r="G47" s="104">
        <f t="shared" si="0"/>
        <v>0</v>
      </c>
    </row>
    <row r="48" spans="1:7" s="13" customFormat="1" x14ac:dyDescent="0.2">
      <c r="A48" s="128" t="s">
        <v>131</v>
      </c>
      <c r="B48" s="82" t="s">
        <v>618</v>
      </c>
      <c r="C48" s="93">
        <v>3.78</v>
      </c>
      <c r="D48" s="100" t="s">
        <v>57</v>
      </c>
      <c r="E48" s="95"/>
      <c r="F48" s="95"/>
      <c r="G48" s="104">
        <f t="shared" si="0"/>
        <v>0</v>
      </c>
    </row>
    <row r="49" spans="1:7" s="13" customFormat="1" x14ac:dyDescent="0.2">
      <c r="A49" s="128" t="s">
        <v>132</v>
      </c>
      <c r="B49" s="82" t="s">
        <v>619</v>
      </c>
      <c r="C49" s="93">
        <v>7.0000000000000007E-2</v>
      </c>
      <c r="D49" s="100" t="s">
        <v>57</v>
      </c>
      <c r="E49" s="95"/>
      <c r="F49" s="95"/>
      <c r="G49" s="104">
        <f t="shared" si="0"/>
        <v>0</v>
      </c>
    </row>
    <row r="50" spans="1:7" s="13" customFormat="1" x14ac:dyDescent="0.2">
      <c r="A50" s="126">
        <v>4</v>
      </c>
      <c r="B50" s="122" t="s">
        <v>534</v>
      </c>
      <c r="C50" s="124"/>
      <c r="D50" s="102"/>
      <c r="E50" s="127"/>
      <c r="F50" s="127"/>
      <c r="G50" s="125"/>
    </row>
    <row r="51" spans="1:7" s="13" customFormat="1" x14ac:dyDescent="0.2">
      <c r="A51" s="128" t="s">
        <v>31</v>
      </c>
      <c r="B51" s="84" t="s">
        <v>509</v>
      </c>
      <c r="C51" s="124">
        <v>90.1</v>
      </c>
      <c r="D51" s="100" t="s">
        <v>110</v>
      </c>
      <c r="E51" s="103"/>
      <c r="F51" s="103"/>
      <c r="G51" s="104">
        <f t="shared" ref="G51:G55" si="1">SUM(E51,F51)*C51</f>
        <v>0</v>
      </c>
    </row>
    <row r="52" spans="1:7" s="13" customFormat="1" x14ac:dyDescent="0.2">
      <c r="A52" s="128" t="s">
        <v>33</v>
      </c>
      <c r="B52" s="84" t="s">
        <v>108</v>
      </c>
      <c r="C52" s="124">
        <v>1.4</v>
      </c>
      <c r="D52" s="100" t="s">
        <v>110</v>
      </c>
      <c r="E52" s="103"/>
      <c r="F52" s="103"/>
      <c r="G52" s="104">
        <f t="shared" si="1"/>
        <v>0</v>
      </c>
    </row>
    <row r="53" spans="1:7" s="13" customFormat="1" x14ac:dyDescent="0.2">
      <c r="A53" s="128" t="s">
        <v>35</v>
      </c>
      <c r="B53" s="84" t="s">
        <v>109</v>
      </c>
      <c r="C53" s="124">
        <v>1.58</v>
      </c>
      <c r="D53" s="100" t="s">
        <v>58</v>
      </c>
      <c r="E53" s="103"/>
      <c r="F53" s="103"/>
      <c r="G53" s="104">
        <f t="shared" si="1"/>
        <v>0</v>
      </c>
    </row>
    <row r="54" spans="1:7" s="13" customFormat="1" x14ac:dyDescent="0.2">
      <c r="A54" s="128" t="s">
        <v>37</v>
      </c>
      <c r="B54" s="84" t="s">
        <v>535</v>
      </c>
      <c r="C54" s="124">
        <v>0.4</v>
      </c>
      <c r="D54" s="100" t="s">
        <v>58</v>
      </c>
      <c r="E54" s="103"/>
      <c r="F54" s="103"/>
      <c r="G54" s="104">
        <f t="shared" si="1"/>
        <v>0</v>
      </c>
    </row>
    <row r="55" spans="1:7" s="13" customFormat="1" x14ac:dyDescent="0.2">
      <c r="A55" s="128" t="s">
        <v>149</v>
      </c>
      <c r="B55" s="84" t="s">
        <v>316</v>
      </c>
      <c r="C55" s="124">
        <v>6.94</v>
      </c>
      <c r="D55" s="100" t="s">
        <v>57</v>
      </c>
      <c r="E55" s="103"/>
      <c r="F55" s="103"/>
      <c r="G55" s="104">
        <f t="shared" si="1"/>
        <v>0</v>
      </c>
    </row>
    <row r="56" spans="1:7" s="13" customFormat="1" x14ac:dyDescent="0.2">
      <c r="A56" s="126">
        <v>6</v>
      </c>
      <c r="B56" s="122" t="s">
        <v>545</v>
      </c>
      <c r="C56" s="124"/>
      <c r="D56" s="102"/>
      <c r="E56" s="127"/>
      <c r="F56" s="127"/>
      <c r="G56" s="125"/>
    </row>
    <row r="57" spans="1:7" s="13" customFormat="1" x14ac:dyDescent="0.2">
      <c r="A57" s="128" t="s">
        <v>157</v>
      </c>
      <c r="B57" s="82" t="s">
        <v>536</v>
      </c>
      <c r="C57" s="96">
        <v>150</v>
      </c>
      <c r="D57" s="100" t="s">
        <v>564</v>
      </c>
      <c r="E57" s="103"/>
      <c r="F57" s="97"/>
      <c r="G57" s="104">
        <f t="shared" ref="G57:G67" si="2">SUM(E57,F57)*C57</f>
        <v>0</v>
      </c>
    </row>
    <row r="58" spans="1:7" s="13" customFormat="1" x14ac:dyDescent="0.2">
      <c r="A58" s="128" t="s">
        <v>158</v>
      </c>
      <c r="B58" s="82" t="s">
        <v>537</v>
      </c>
      <c r="C58" s="96">
        <v>36</v>
      </c>
      <c r="D58" s="100" t="s">
        <v>564</v>
      </c>
      <c r="E58" s="103"/>
      <c r="F58" s="97"/>
      <c r="G58" s="104">
        <f t="shared" si="2"/>
        <v>0</v>
      </c>
    </row>
    <row r="59" spans="1:7" s="13" customFormat="1" x14ac:dyDescent="0.2">
      <c r="A59" s="128" t="s">
        <v>159</v>
      </c>
      <c r="B59" s="84" t="s">
        <v>509</v>
      </c>
      <c r="C59" s="124">
        <v>120</v>
      </c>
      <c r="D59" s="100" t="s">
        <v>110</v>
      </c>
      <c r="E59" s="103"/>
      <c r="F59" s="103"/>
      <c r="G59" s="104">
        <f t="shared" si="2"/>
        <v>0</v>
      </c>
    </row>
    <row r="60" spans="1:7" s="13" customFormat="1" x14ac:dyDescent="0.2">
      <c r="A60" s="128" t="s">
        <v>160</v>
      </c>
      <c r="B60" s="84" t="s">
        <v>538</v>
      </c>
      <c r="C60" s="124">
        <v>431</v>
      </c>
      <c r="D60" s="100" t="s">
        <v>110</v>
      </c>
      <c r="E60" s="103"/>
      <c r="F60" s="125" t="s">
        <v>61</v>
      </c>
      <c r="G60" s="104">
        <f t="shared" si="2"/>
        <v>0</v>
      </c>
    </row>
    <row r="61" spans="1:7" s="13" customFormat="1" x14ac:dyDescent="0.2">
      <c r="A61" s="128" t="s">
        <v>161</v>
      </c>
      <c r="B61" s="84" t="s">
        <v>540</v>
      </c>
      <c r="C61" s="124">
        <v>177</v>
      </c>
      <c r="D61" s="100" t="s">
        <v>110</v>
      </c>
      <c r="E61" s="95"/>
      <c r="F61" s="95"/>
      <c r="G61" s="104">
        <f t="shared" si="2"/>
        <v>0</v>
      </c>
    </row>
    <row r="62" spans="1:7" s="13" customFormat="1" x14ac:dyDescent="0.2">
      <c r="A62" s="128" t="s">
        <v>162</v>
      </c>
      <c r="B62" s="84" t="s">
        <v>541</v>
      </c>
      <c r="C62" s="124">
        <v>4.4000000000000004</v>
      </c>
      <c r="D62" s="100" t="s">
        <v>110</v>
      </c>
      <c r="E62" s="103"/>
      <c r="F62" s="125" t="s">
        <v>61</v>
      </c>
      <c r="G62" s="104">
        <f t="shared" si="2"/>
        <v>0</v>
      </c>
    </row>
    <row r="63" spans="1:7" s="13" customFormat="1" x14ac:dyDescent="0.2">
      <c r="A63" s="128" t="s">
        <v>163</v>
      </c>
      <c r="B63" s="84" t="s">
        <v>109</v>
      </c>
      <c r="C63" s="124">
        <v>1.58</v>
      </c>
      <c r="D63" s="100" t="s">
        <v>58</v>
      </c>
      <c r="E63" s="103"/>
      <c r="F63" s="103"/>
      <c r="G63" s="104">
        <f t="shared" si="2"/>
        <v>0</v>
      </c>
    </row>
    <row r="64" spans="1:7" s="13" customFormat="1" x14ac:dyDescent="0.2">
      <c r="A64" s="128" t="s">
        <v>164</v>
      </c>
      <c r="B64" s="84" t="s">
        <v>535</v>
      </c>
      <c r="C64" s="124">
        <v>0.4</v>
      </c>
      <c r="D64" s="100" t="s">
        <v>58</v>
      </c>
      <c r="E64" s="103"/>
      <c r="F64" s="103"/>
      <c r="G64" s="104">
        <f t="shared" si="2"/>
        <v>0</v>
      </c>
    </row>
    <row r="65" spans="1:7" s="13" customFormat="1" x14ac:dyDescent="0.2">
      <c r="A65" s="128" t="s">
        <v>165</v>
      </c>
      <c r="B65" s="84" t="s">
        <v>542</v>
      </c>
      <c r="C65" s="124">
        <v>0.2</v>
      </c>
      <c r="D65" s="100" t="s">
        <v>58</v>
      </c>
      <c r="E65" s="103"/>
      <c r="F65" s="103"/>
      <c r="G65" s="104">
        <f t="shared" si="2"/>
        <v>0</v>
      </c>
    </row>
    <row r="66" spans="1:7" s="13" customFormat="1" x14ac:dyDescent="0.2">
      <c r="A66" s="128" t="s">
        <v>166</v>
      </c>
      <c r="B66" s="82" t="s">
        <v>543</v>
      </c>
      <c r="C66" s="93">
        <v>21</v>
      </c>
      <c r="D66" s="100" t="s">
        <v>57</v>
      </c>
      <c r="E66" s="103"/>
      <c r="F66" s="103"/>
      <c r="G66" s="104">
        <f t="shared" si="2"/>
        <v>0</v>
      </c>
    </row>
    <row r="67" spans="1:7" s="13" customFormat="1" x14ac:dyDescent="0.2">
      <c r="A67" s="128" t="s">
        <v>315</v>
      </c>
      <c r="B67" s="82" t="s">
        <v>544</v>
      </c>
      <c r="C67" s="93">
        <v>42</v>
      </c>
      <c r="D67" s="100" t="s">
        <v>57</v>
      </c>
      <c r="E67" s="103"/>
      <c r="F67" s="103"/>
      <c r="G67" s="104">
        <f t="shared" si="2"/>
        <v>0</v>
      </c>
    </row>
    <row r="68" spans="1:7" s="13" customFormat="1" x14ac:dyDescent="0.2">
      <c r="A68" s="126">
        <v>7</v>
      </c>
      <c r="B68" s="122" t="s">
        <v>75</v>
      </c>
      <c r="C68" s="124"/>
      <c r="D68" s="102"/>
      <c r="E68" s="127"/>
      <c r="F68" s="127"/>
      <c r="G68" s="125"/>
    </row>
    <row r="69" spans="1:7" s="13" customFormat="1" x14ac:dyDescent="0.2">
      <c r="A69" s="128" t="s">
        <v>167</v>
      </c>
      <c r="B69" s="82" t="s">
        <v>510</v>
      </c>
      <c r="C69" s="93">
        <v>339.53</v>
      </c>
      <c r="D69" s="100" t="s">
        <v>57</v>
      </c>
      <c r="E69" s="95"/>
      <c r="F69" s="95"/>
      <c r="G69" s="104">
        <f t="shared" ref="G69" si="3">SUM(E69,F69)*C69</f>
        <v>0</v>
      </c>
    </row>
    <row r="70" spans="1:7" s="13" customFormat="1" x14ac:dyDescent="0.2">
      <c r="A70" s="126">
        <v>8</v>
      </c>
      <c r="B70" s="122" t="s">
        <v>78</v>
      </c>
      <c r="C70" s="124"/>
      <c r="D70" s="102"/>
      <c r="E70" s="127"/>
      <c r="F70" s="127"/>
      <c r="G70" s="125"/>
    </row>
    <row r="71" spans="1:7" s="13" customFormat="1" x14ac:dyDescent="0.2">
      <c r="A71" s="128" t="s">
        <v>294</v>
      </c>
      <c r="B71" s="84" t="s">
        <v>176</v>
      </c>
      <c r="C71" s="124">
        <v>23</v>
      </c>
      <c r="D71" s="100" t="s">
        <v>57</v>
      </c>
      <c r="E71" s="103"/>
      <c r="F71" s="103"/>
      <c r="G71" s="104">
        <f t="shared" ref="G71:G74" si="4">SUM(E71,F71)*C71</f>
        <v>0</v>
      </c>
    </row>
    <row r="72" spans="1:7" s="13" customFormat="1" x14ac:dyDescent="0.2">
      <c r="A72" s="128" t="s">
        <v>295</v>
      </c>
      <c r="B72" s="84" t="s">
        <v>511</v>
      </c>
      <c r="C72" s="124">
        <v>23</v>
      </c>
      <c r="D72" s="100" t="s">
        <v>57</v>
      </c>
      <c r="E72" s="103"/>
      <c r="F72" s="103"/>
      <c r="G72" s="104">
        <f t="shared" si="4"/>
        <v>0</v>
      </c>
    </row>
    <row r="73" spans="1:7" s="13" customFormat="1" x14ac:dyDescent="0.2">
      <c r="A73" s="128" t="s">
        <v>296</v>
      </c>
      <c r="B73" s="84" t="s">
        <v>546</v>
      </c>
      <c r="C73" s="124">
        <v>8.6199999999999992</v>
      </c>
      <c r="D73" s="100" t="s">
        <v>57</v>
      </c>
      <c r="E73" s="103"/>
      <c r="F73" s="103"/>
      <c r="G73" s="104">
        <f t="shared" si="4"/>
        <v>0</v>
      </c>
    </row>
    <row r="74" spans="1:7" s="13" customFormat="1" x14ac:dyDescent="0.2">
      <c r="A74" s="128" t="s">
        <v>297</v>
      </c>
      <c r="B74" s="84" t="s">
        <v>539</v>
      </c>
      <c r="C74" s="124">
        <v>23</v>
      </c>
      <c r="D74" s="100" t="s">
        <v>57</v>
      </c>
      <c r="E74" s="103"/>
      <c r="F74" s="103"/>
      <c r="G74" s="104">
        <f t="shared" si="4"/>
        <v>0</v>
      </c>
    </row>
    <row r="75" spans="1:7" s="13" customFormat="1" x14ac:dyDescent="0.2">
      <c r="A75" s="126">
        <v>9</v>
      </c>
      <c r="B75" s="98" t="s">
        <v>323</v>
      </c>
      <c r="C75" s="124"/>
      <c r="D75" s="102"/>
      <c r="E75" s="127"/>
      <c r="F75" s="127"/>
      <c r="G75" s="125"/>
    </row>
    <row r="76" spans="1:7" s="13" customFormat="1" x14ac:dyDescent="0.2">
      <c r="A76" s="128" t="s">
        <v>177</v>
      </c>
      <c r="B76" s="84" t="s">
        <v>322</v>
      </c>
      <c r="C76" s="124">
        <v>1014</v>
      </c>
      <c r="D76" s="100" t="s">
        <v>57</v>
      </c>
      <c r="E76" s="103"/>
      <c r="F76" s="103"/>
      <c r="G76" s="104">
        <f t="shared" ref="G76:G78" si="5">SUM(E76,F76)*C76</f>
        <v>0</v>
      </c>
    </row>
    <row r="77" spans="1:7" s="13" customFormat="1" x14ac:dyDescent="0.2">
      <c r="A77" s="128" t="s">
        <v>178</v>
      </c>
      <c r="B77" s="84" t="s">
        <v>621</v>
      </c>
      <c r="C77" s="124">
        <v>307</v>
      </c>
      <c r="D77" s="100" t="s">
        <v>103</v>
      </c>
      <c r="E77" s="103"/>
      <c r="F77" s="103"/>
      <c r="G77" s="104">
        <f t="shared" si="5"/>
        <v>0</v>
      </c>
    </row>
    <row r="78" spans="1:7" s="13" customFormat="1" x14ac:dyDescent="0.2">
      <c r="A78" s="128" t="s">
        <v>179</v>
      </c>
      <c r="B78" s="84" t="s">
        <v>321</v>
      </c>
      <c r="C78" s="124">
        <v>4</v>
      </c>
      <c r="D78" s="100" t="s">
        <v>103</v>
      </c>
      <c r="E78" s="103"/>
      <c r="F78" s="103"/>
      <c r="G78" s="104">
        <f t="shared" si="5"/>
        <v>0</v>
      </c>
    </row>
    <row r="79" spans="1:7" s="13" customFormat="1" x14ac:dyDescent="0.2">
      <c r="A79" s="126">
        <v>10</v>
      </c>
      <c r="B79" s="122" t="s">
        <v>96</v>
      </c>
      <c r="C79" s="124"/>
      <c r="D79" s="102"/>
      <c r="E79" s="127"/>
      <c r="F79" s="127"/>
      <c r="G79" s="125"/>
    </row>
    <row r="80" spans="1:7" s="13" customFormat="1" x14ac:dyDescent="0.2">
      <c r="A80" s="128" t="s">
        <v>187</v>
      </c>
      <c r="B80" s="84" t="s">
        <v>303</v>
      </c>
      <c r="C80" s="124">
        <v>12.39</v>
      </c>
      <c r="D80" s="100" t="s">
        <v>57</v>
      </c>
      <c r="E80" s="103"/>
      <c r="F80" s="125" t="s">
        <v>61</v>
      </c>
      <c r="G80" s="104">
        <f t="shared" ref="G80:G81" si="6">SUM(E80,F80)*C80</f>
        <v>0</v>
      </c>
    </row>
    <row r="81" spans="1:7" s="13" customFormat="1" x14ac:dyDescent="0.2">
      <c r="A81" s="128" t="s">
        <v>188</v>
      </c>
      <c r="B81" s="84" t="s">
        <v>547</v>
      </c>
      <c r="C81" s="124">
        <v>311.31</v>
      </c>
      <c r="D81" s="100" t="s">
        <v>57</v>
      </c>
      <c r="E81" s="103"/>
      <c r="F81" s="103"/>
      <c r="G81" s="104">
        <f t="shared" si="6"/>
        <v>0</v>
      </c>
    </row>
    <row r="82" spans="1:7" s="13" customFormat="1" x14ac:dyDescent="0.2">
      <c r="A82" s="126">
        <v>11</v>
      </c>
      <c r="B82" s="122" t="s">
        <v>95</v>
      </c>
      <c r="C82" s="124"/>
      <c r="D82" s="102"/>
      <c r="E82" s="127"/>
      <c r="F82" s="127"/>
      <c r="G82" s="125"/>
    </row>
    <row r="83" spans="1:7" s="13" customFormat="1" x14ac:dyDescent="0.2">
      <c r="A83" s="128" t="s">
        <v>190</v>
      </c>
      <c r="B83" s="84" t="s">
        <v>189</v>
      </c>
      <c r="C83" s="124">
        <v>137.35</v>
      </c>
      <c r="D83" s="100" t="s">
        <v>57</v>
      </c>
      <c r="E83" s="103"/>
      <c r="F83" s="103"/>
      <c r="G83" s="104">
        <f t="shared" ref="G83:G90" si="7">SUM(E83,F83)*C83</f>
        <v>0</v>
      </c>
    </row>
    <row r="84" spans="1:7" s="13" customFormat="1" x14ac:dyDescent="0.2">
      <c r="A84" s="128" t="s">
        <v>191</v>
      </c>
      <c r="B84" s="84" t="s">
        <v>333</v>
      </c>
      <c r="C84" s="124">
        <v>36.380000000000003</v>
      </c>
      <c r="D84" s="100" t="s">
        <v>57</v>
      </c>
      <c r="E84" s="103"/>
      <c r="F84" s="103"/>
      <c r="G84" s="104">
        <f t="shared" si="7"/>
        <v>0</v>
      </c>
    </row>
    <row r="85" spans="1:7" s="13" customFormat="1" ht="25.5" x14ac:dyDescent="0.2">
      <c r="A85" s="128" t="s">
        <v>192</v>
      </c>
      <c r="B85" s="84" t="s">
        <v>373</v>
      </c>
      <c r="C85" s="124">
        <v>943.2</v>
      </c>
      <c r="D85" s="100" t="s">
        <v>57</v>
      </c>
      <c r="E85" s="103"/>
      <c r="F85" s="103"/>
      <c r="G85" s="104">
        <f t="shared" si="7"/>
        <v>0</v>
      </c>
    </row>
    <row r="86" spans="1:7" s="13" customFormat="1" x14ac:dyDescent="0.2">
      <c r="A86" s="128" t="s">
        <v>193</v>
      </c>
      <c r="B86" s="84" t="s">
        <v>327</v>
      </c>
      <c r="C86" s="124">
        <v>15</v>
      </c>
      <c r="D86" s="100" t="s">
        <v>57</v>
      </c>
      <c r="E86" s="103"/>
      <c r="F86" s="103"/>
      <c r="G86" s="104">
        <f t="shared" si="7"/>
        <v>0</v>
      </c>
    </row>
    <row r="87" spans="1:7" s="13" customFormat="1" x14ac:dyDescent="0.2">
      <c r="A87" s="128" t="s">
        <v>194</v>
      </c>
      <c r="B87" s="82" t="s">
        <v>627</v>
      </c>
      <c r="C87" s="93">
        <v>274.3</v>
      </c>
      <c r="D87" s="100" t="s">
        <v>57</v>
      </c>
      <c r="E87" s="95"/>
      <c r="F87" s="95"/>
      <c r="G87" s="104">
        <f t="shared" si="7"/>
        <v>0</v>
      </c>
    </row>
    <row r="88" spans="1:7" s="13" customFormat="1" x14ac:dyDescent="0.2">
      <c r="A88" s="128" t="s">
        <v>195</v>
      </c>
      <c r="B88" s="84" t="s">
        <v>337</v>
      </c>
      <c r="C88" s="124">
        <v>15</v>
      </c>
      <c r="D88" s="100" t="s">
        <v>57</v>
      </c>
      <c r="E88" s="103"/>
      <c r="F88" s="103"/>
      <c r="G88" s="104">
        <f t="shared" si="7"/>
        <v>0</v>
      </c>
    </row>
    <row r="89" spans="1:7" s="13" customFormat="1" x14ac:dyDescent="0.2">
      <c r="A89" s="128" t="s">
        <v>317</v>
      </c>
      <c r="B89" s="82" t="s">
        <v>548</v>
      </c>
      <c r="C89" s="93">
        <v>15</v>
      </c>
      <c r="D89" s="100" t="s">
        <v>57</v>
      </c>
      <c r="E89" s="103"/>
      <c r="F89" s="103"/>
      <c r="G89" s="104">
        <f t="shared" si="7"/>
        <v>0</v>
      </c>
    </row>
    <row r="90" spans="1:7" s="13" customFormat="1" x14ac:dyDescent="0.2">
      <c r="A90" s="128" t="s">
        <v>196</v>
      </c>
      <c r="B90" s="82" t="s">
        <v>549</v>
      </c>
      <c r="C90" s="93">
        <v>15</v>
      </c>
      <c r="D90" s="100" t="s">
        <v>57</v>
      </c>
      <c r="E90" s="103"/>
      <c r="F90" s="103"/>
      <c r="G90" s="104">
        <f t="shared" si="7"/>
        <v>0</v>
      </c>
    </row>
    <row r="91" spans="1:7" s="13" customFormat="1" x14ac:dyDescent="0.2">
      <c r="A91" s="126">
        <v>12</v>
      </c>
      <c r="B91" s="122" t="s">
        <v>332</v>
      </c>
      <c r="C91" s="124"/>
      <c r="D91" s="102"/>
      <c r="E91" s="127"/>
      <c r="F91" s="127"/>
      <c r="G91" s="125"/>
    </row>
    <row r="92" spans="1:7" s="75" customFormat="1" x14ac:dyDescent="0.2">
      <c r="A92" s="128" t="s">
        <v>197</v>
      </c>
      <c r="B92" s="84" t="s">
        <v>301</v>
      </c>
      <c r="C92" s="124">
        <v>10</v>
      </c>
      <c r="D92" s="100" t="s">
        <v>564</v>
      </c>
      <c r="E92" s="103"/>
      <c r="F92" s="103"/>
      <c r="G92" s="107">
        <f t="shared" ref="G92:G102" si="8">SUM(E92,F92)*C92</f>
        <v>0</v>
      </c>
    </row>
    <row r="93" spans="1:7" s="75" customFormat="1" x14ac:dyDescent="0.2">
      <c r="A93" s="128" t="s">
        <v>198</v>
      </c>
      <c r="B93" s="84" t="s">
        <v>302</v>
      </c>
      <c r="C93" s="124">
        <v>4</v>
      </c>
      <c r="D93" s="100" t="s">
        <v>564</v>
      </c>
      <c r="E93" s="103"/>
      <c r="F93" s="103"/>
      <c r="G93" s="107">
        <f t="shared" si="8"/>
        <v>0</v>
      </c>
    </row>
    <row r="94" spans="1:7" s="13" customFormat="1" x14ac:dyDescent="0.2">
      <c r="A94" s="128" t="s">
        <v>199</v>
      </c>
      <c r="B94" s="84" t="s">
        <v>550</v>
      </c>
      <c r="C94" s="124">
        <v>1</v>
      </c>
      <c r="D94" s="100" t="s">
        <v>564</v>
      </c>
      <c r="E94" s="103"/>
      <c r="F94" s="103"/>
      <c r="G94" s="107">
        <f t="shared" si="8"/>
        <v>0</v>
      </c>
    </row>
    <row r="95" spans="1:7" s="13" customFormat="1" x14ac:dyDescent="0.2">
      <c r="A95" s="128" t="s">
        <v>200</v>
      </c>
      <c r="B95" s="84" t="s">
        <v>551</v>
      </c>
      <c r="C95" s="124">
        <v>6.6</v>
      </c>
      <c r="D95" s="100" t="s">
        <v>57</v>
      </c>
      <c r="E95" s="103"/>
      <c r="F95" s="103"/>
      <c r="G95" s="107">
        <f t="shared" si="8"/>
        <v>0</v>
      </c>
    </row>
    <row r="96" spans="1:7" s="13" customFormat="1" x14ac:dyDescent="0.2">
      <c r="A96" s="128" t="s">
        <v>201</v>
      </c>
      <c r="B96" s="84" t="s">
        <v>552</v>
      </c>
      <c r="C96" s="124">
        <v>6.4</v>
      </c>
      <c r="D96" s="100" t="s">
        <v>57</v>
      </c>
      <c r="E96" s="103"/>
      <c r="F96" s="103"/>
      <c r="G96" s="107">
        <f t="shared" si="8"/>
        <v>0</v>
      </c>
    </row>
    <row r="97" spans="1:7" s="13" customFormat="1" x14ac:dyDescent="0.2">
      <c r="A97" s="128" t="s">
        <v>304</v>
      </c>
      <c r="B97" s="82" t="s">
        <v>553</v>
      </c>
      <c r="C97" s="93">
        <f>1*0.7*2.1</f>
        <v>1.47</v>
      </c>
      <c r="D97" s="100" t="s">
        <v>57</v>
      </c>
      <c r="E97" s="103"/>
      <c r="F97" s="103"/>
      <c r="G97" s="107">
        <f t="shared" si="8"/>
        <v>0</v>
      </c>
    </row>
    <row r="98" spans="1:7" s="13" customFormat="1" x14ac:dyDescent="0.2">
      <c r="A98" s="128" t="s">
        <v>314</v>
      </c>
      <c r="B98" s="82" t="s">
        <v>554</v>
      </c>
      <c r="C98" s="93">
        <f>1*0.8*2.1</f>
        <v>1.68</v>
      </c>
      <c r="D98" s="100" t="s">
        <v>57</v>
      </c>
      <c r="E98" s="103"/>
      <c r="F98" s="103"/>
      <c r="G98" s="107">
        <f t="shared" si="8"/>
        <v>0</v>
      </c>
    </row>
    <row r="99" spans="1:7" s="13" customFormat="1" x14ac:dyDescent="0.2">
      <c r="A99" s="128" t="s">
        <v>328</v>
      </c>
      <c r="B99" s="82" t="s">
        <v>555</v>
      </c>
      <c r="C99" s="93">
        <v>5.04</v>
      </c>
      <c r="D99" s="100" t="s">
        <v>57</v>
      </c>
      <c r="E99" s="103"/>
      <c r="F99" s="103"/>
      <c r="G99" s="107">
        <f t="shared" si="8"/>
        <v>0</v>
      </c>
    </row>
    <row r="100" spans="1:7" s="13" customFormat="1" x14ac:dyDescent="0.2">
      <c r="A100" s="128" t="s">
        <v>329</v>
      </c>
      <c r="B100" s="82" t="s">
        <v>556</v>
      </c>
      <c r="C100" s="93">
        <v>11</v>
      </c>
      <c r="D100" s="100" t="s">
        <v>564</v>
      </c>
      <c r="E100" s="103"/>
      <c r="F100" s="103"/>
      <c r="G100" s="107">
        <f t="shared" si="8"/>
        <v>0</v>
      </c>
    </row>
    <row r="101" spans="1:7" s="13" customFormat="1" x14ac:dyDescent="0.2">
      <c r="A101" s="128" t="s">
        <v>330</v>
      </c>
      <c r="B101" s="82" t="s">
        <v>557</v>
      </c>
      <c r="C101" s="93">
        <v>1</v>
      </c>
      <c r="D101" s="100" t="s">
        <v>564</v>
      </c>
      <c r="E101" s="95"/>
      <c r="F101" s="95"/>
      <c r="G101" s="107">
        <f t="shared" si="8"/>
        <v>0</v>
      </c>
    </row>
    <row r="102" spans="1:7" s="13" customFormat="1" x14ac:dyDescent="0.2">
      <c r="A102" s="128" t="s">
        <v>331</v>
      </c>
      <c r="B102" s="84" t="s">
        <v>622</v>
      </c>
      <c r="C102" s="124">
        <v>38</v>
      </c>
      <c r="D102" s="100" t="s">
        <v>564</v>
      </c>
      <c r="E102" s="103"/>
      <c r="F102" s="103"/>
      <c r="G102" s="107">
        <f t="shared" si="8"/>
        <v>0</v>
      </c>
    </row>
    <row r="103" spans="1:7" s="13" customFormat="1" x14ac:dyDescent="0.2">
      <c r="A103" s="126">
        <v>13</v>
      </c>
      <c r="B103" s="122" t="s">
        <v>86</v>
      </c>
      <c r="C103" s="124"/>
      <c r="D103" s="102"/>
      <c r="E103" s="127"/>
      <c r="F103" s="127"/>
      <c r="G103" s="125"/>
    </row>
    <row r="104" spans="1:7" s="13" customFormat="1" x14ac:dyDescent="0.2">
      <c r="A104" s="128" t="s">
        <v>202</v>
      </c>
      <c r="B104" s="84" t="s">
        <v>623</v>
      </c>
      <c r="C104" s="124">
        <v>62</v>
      </c>
      <c r="D104" s="100" t="s">
        <v>57</v>
      </c>
      <c r="E104" s="103"/>
      <c r="F104" s="103"/>
      <c r="G104" s="104">
        <f t="shared" ref="G104" si="9">SUM(E104,F104)*C104</f>
        <v>0</v>
      </c>
    </row>
    <row r="105" spans="1:7" s="13" customFormat="1" x14ac:dyDescent="0.2">
      <c r="A105" s="126">
        <v>14</v>
      </c>
      <c r="B105" s="122" t="s">
        <v>88</v>
      </c>
      <c r="C105" s="124"/>
      <c r="D105" s="102"/>
      <c r="E105" s="127"/>
      <c r="F105" s="127"/>
      <c r="G105" s="125"/>
    </row>
    <row r="106" spans="1:7" s="13" customFormat="1" x14ac:dyDescent="0.2">
      <c r="A106" s="128" t="s">
        <v>203</v>
      </c>
      <c r="B106" s="84" t="s">
        <v>335</v>
      </c>
      <c r="C106" s="124">
        <v>21</v>
      </c>
      <c r="D106" s="100" t="s">
        <v>57</v>
      </c>
      <c r="E106" s="103"/>
      <c r="F106" s="103"/>
      <c r="G106" s="104">
        <f t="shared" ref="G106:G111" si="10">SUM(E106,F106)*C106</f>
        <v>0</v>
      </c>
    </row>
    <row r="107" spans="1:7" s="13" customFormat="1" x14ac:dyDescent="0.2">
      <c r="A107" s="128" t="s">
        <v>326</v>
      </c>
      <c r="B107" s="84" t="s">
        <v>336</v>
      </c>
      <c r="C107" s="124">
        <v>825.36</v>
      </c>
      <c r="D107" s="100" t="s">
        <v>57</v>
      </c>
      <c r="E107" s="103"/>
      <c r="F107" s="103"/>
      <c r="G107" s="104">
        <f t="shared" si="10"/>
        <v>0</v>
      </c>
    </row>
    <row r="108" spans="1:7" s="13" customFormat="1" x14ac:dyDescent="0.2">
      <c r="A108" s="128" t="s">
        <v>204</v>
      </c>
      <c r="B108" s="84" t="s">
        <v>220</v>
      </c>
      <c r="C108" s="124">
        <v>1168</v>
      </c>
      <c r="D108" s="100" t="s">
        <v>57</v>
      </c>
      <c r="E108" s="103"/>
      <c r="F108" s="103"/>
      <c r="G108" s="104">
        <f t="shared" si="10"/>
        <v>0</v>
      </c>
    </row>
    <row r="109" spans="1:7" s="13" customFormat="1" x14ac:dyDescent="0.2">
      <c r="A109" s="128" t="s">
        <v>205</v>
      </c>
      <c r="B109" s="82" t="s">
        <v>558</v>
      </c>
      <c r="C109" s="124">
        <v>37</v>
      </c>
      <c r="D109" s="100" t="s">
        <v>57</v>
      </c>
      <c r="E109" s="103"/>
      <c r="F109" s="103"/>
      <c r="G109" s="104">
        <f t="shared" si="10"/>
        <v>0</v>
      </c>
    </row>
    <row r="110" spans="1:7" s="13" customFormat="1" x14ac:dyDescent="0.2">
      <c r="A110" s="128" t="s">
        <v>206</v>
      </c>
      <c r="B110" s="82" t="s">
        <v>559</v>
      </c>
      <c r="C110" s="124">
        <v>83</v>
      </c>
      <c r="D110" s="100" t="s">
        <v>57</v>
      </c>
      <c r="E110" s="103"/>
      <c r="F110" s="103"/>
      <c r="G110" s="104">
        <f t="shared" si="10"/>
        <v>0</v>
      </c>
    </row>
    <row r="111" spans="1:7" s="13" customFormat="1" x14ac:dyDescent="0.2">
      <c r="A111" s="128" t="s">
        <v>207</v>
      </c>
      <c r="B111" s="84" t="s">
        <v>221</v>
      </c>
      <c r="C111" s="124">
        <v>21</v>
      </c>
      <c r="D111" s="100" t="s">
        <v>57</v>
      </c>
      <c r="E111" s="103"/>
      <c r="F111" s="103"/>
      <c r="G111" s="104">
        <f t="shared" si="10"/>
        <v>0</v>
      </c>
    </row>
    <row r="112" spans="1:7" s="13" customFormat="1" x14ac:dyDescent="0.2">
      <c r="A112" s="126">
        <v>15</v>
      </c>
      <c r="B112" s="122" t="s">
        <v>94</v>
      </c>
      <c r="C112" s="124"/>
      <c r="D112" s="102"/>
      <c r="E112" s="127"/>
      <c r="F112" s="127"/>
      <c r="G112" s="125"/>
    </row>
    <row r="113" spans="1:7" s="13" customFormat="1" x14ac:dyDescent="0.2">
      <c r="A113" s="128" t="s">
        <v>208</v>
      </c>
      <c r="B113" s="84" t="s">
        <v>357</v>
      </c>
      <c r="C113" s="124">
        <v>34</v>
      </c>
      <c r="D113" s="100" t="s">
        <v>564</v>
      </c>
      <c r="E113" s="103"/>
      <c r="F113" s="103"/>
      <c r="G113" s="104">
        <f t="shared" ref="G113:G124" si="11">SUM(E113,F113)*C113</f>
        <v>0</v>
      </c>
    </row>
    <row r="114" spans="1:7" s="13" customFormat="1" x14ac:dyDescent="0.2">
      <c r="A114" s="128" t="s">
        <v>209</v>
      </c>
      <c r="B114" s="82" t="s">
        <v>560</v>
      </c>
      <c r="C114" s="96">
        <v>10</v>
      </c>
      <c r="D114" s="99" t="s">
        <v>62</v>
      </c>
      <c r="E114" s="103"/>
      <c r="F114" s="103"/>
      <c r="G114" s="104">
        <f t="shared" si="11"/>
        <v>0</v>
      </c>
    </row>
    <row r="115" spans="1:7" s="13" customFormat="1" x14ac:dyDescent="0.2">
      <c r="A115" s="128" t="s">
        <v>210</v>
      </c>
      <c r="B115" s="84" t="s">
        <v>355</v>
      </c>
      <c r="C115" s="124">
        <v>59</v>
      </c>
      <c r="D115" s="100" t="s">
        <v>564</v>
      </c>
      <c r="E115" s="103"/>
      <c r="F115" s="103"/>
      <c r="G115" s="104">
        <f t="shared" si="11"/>
        <v>0</v>
      </c>
    </row>
    <row r="116" spans="1:7" s="13" customFormat="1" x14ac:dyDescent="0.2">
      <c r="A116" s="128" t="s">
        <v>211</v>
      </c>
      <c r="B116" s="84" t="s">
        <v>356</v>
      </c>
      <c r="C116" s="124">
        <v>2</v>
      </c>
      <c r="D116" s="100" t="s">
        <v>564</v>
      </c>
      <c r="E116" s="103"/>
      <c r="F116" s="103"/>
      <c r="G116" s="104">
        <f t="shared" si="11"/>
        <v>0</v>
      </c>
    </row>
    <row r="117" spans="1:7" s="13" customFormat="1" x14ac:dyDescent="0.2">
      <c r="A117" s="128" t="s">
        <v>212</v>
      </c>
      <c r="B117" s="82" t="s">
        <v>562</v>
      </c>
      <c r="C117" s="93">
        <v>1</v>
      </c>
      <c r="D117" s="100" t="s">
        <v>564</v>
      </c>
      <c r="E117" s="103"/>
      <c r="F117" s="103"/>
      <c r="G117" s="104">
        <f t="shared" si="11"/>
        <v>0</v>
      </c>
    </row>
    <row r="118" spans="1:7" s="13" customFormat="1" x14ac:dyDescent="0.2">
      <c r="A118" s="128" t="s">
        <v>213</v>
      </c>
      <c r="B118" s="84" t="s">
        <v>361</v>
      </c>
      <c r="C118" s="124">
        <v>1</v>
      </c>
      <c r="D118" s="100" t="s">
        <v>564</v>
      </c>
      <c r="E118" s="103"/>
      <c r="F118" s="103"/>
      <c r="G118" s="104">
        <f t="shared" si="11"/>
        <v>0</v>
      </c>
    </row>
    <row r="119" spans="1:7" s="13" customFormat="1" x14ac:dyDescent="0.2">
      <c r="A119" s="128" t="s">
        <v>214</v>
      </c>
      <c r="B119" s="82" t="s">
        <v>563</v>
      </c>
      <c r="C119" s="93">
        <v>1</v>
      </c>
      <c r="D119" s="100" t="s">
        <v>564</v>
      </c>
      <c r="E119" s="103"/>
      <c r="F119" s="103"/>
      <c r="G119" s="104">
        <f t="shared" si="11"/>
        <v>0</v>
      </c>
    </row>
    <row r="120" spans="1:7" s="13" customFormat="1" x14ac:dyDescent="0.2">
      <c r="A120" s="128" t="s">
        <v>215</v>
      </c>
      <c r="B120" s="84" t="s">
        <v>228</v>
      </c>
      <c r="C120" s="124">
        <v>12</v>
      </c>
      <c r="D120" s="100" t="s">
        <v>564</v>
      </c>
      <c r="E120" s="103"/>
      <c r="F120" s="103"/>
      <c r="G120" s="104">
        <f t="shared" si="11"/>
        <v>0</v>
      </c>
    </row>
    <row r="121" spans="1:7" s="13" customFormat="1" x14ac:dyDescent="0.2">
      <c r="A121" s="128" t="s">
        <v>216</v>
      </c>
      <c r="B121" s="84" t="s">
        <v>527</v>
      </c>
      <c r="C121" s="124">
        <v>116</v>
      </c>
      <c r="D121" s="102" t="s">
        <v>103</v>
      </c>
      <c r="E121" s="103"/>
      <c r="F121" s="103"/>
      <c r="G121" s="104">
        <f t="shared" si="11"/>
        <v>0</v>
      </c>
    </row>
    <row r="122" spans="1:7" s="13" customFormat="1" x14ac:dyDescent="0.2">
      <c r="A122" s="128" t="s">
        <v>217</v>
      </c>
      <c r="B122" s="84" t="s">
        <v>528</v>
      </c>
      <c r="C122" s="124">
        <v>3</v>
      </c>
      <c r="D122" s="102" t="s">
        <v>103</v>
      </c>
      <c r="E122" s="103"/>
      <c r="F122" s="103"/>
      <c r="G122" s="104">
        <f t="shared" si="11"/>
        <v>0</v>
      </c>
    </row>
    <row r="123" spans="1:7" s="13" customFormat="1" x14ac:dyDescent="0.2">
      <c r="A123" s="128" t="s">
        <v>218</v>
      </c>
      <c r="B123" s="84" t="s">
        <v>529</v>
      </c>
      <c r="C123" s="124">
        <v>1</v>
      </c>
      <c r="D123" s="102" t="s">
        <v>103</v>
      </c>
      <c r="E123" s="103"/>
      <c r="F123" s="103"/>
      <c r="G123" s="104">
        <f t="shared" si="11"/>
        <v>0</v>
      </c>
    </row>
    <row r="124" spans="1:7" s="13" customFormat="1" x14ac:dyDescent="0.2">
      <c r="A124" s="128" t="s">
        <v>219</v>
      </c>
      <c r="B124" s="84" t="s">
        <v>561</v>
      </c>
      <c r="C124" s="124">
        <v>1</v>
      </c>
      <c r="D124" s="100" t="s">
        <v>564</v>
      </c>
      <c r="E124" s="103"/>
      <c r="F124" s="103"/>
      <c r="G124" s="104">
        <f t="shared" si="11"/>
        <v>0</v>
      </c>
    </row>
    <row r="125" spans="1:7" s="13" customFormat="1" x14ac:dyDescent="0.2">
      <c r="A125" s="126">
        <v>16</v>
      </c>
      <c r="B125" s="122" t="s">
        <v>90</v>
      </c>
      <c r="C125" s="124"/>
      <c r="D125" s="102"/>
      <c r="E125" s="127"/>
      <c r="F125" s="127"/>
      <c r="G125" s="125"/>
    </row>
    <row r="126" spans="1:7" s="13" customFormat="1" x14ac:dyDescent="0.2">
      <c r="A126" s="128" t="s">
        <v>222</v>
      </c>
      <c r="B126" s="84" t="s">
        <v>664</v>
      </c>
      <c r="C126" s="124">
        <v>5</v>
      </c>
      <c r="D126" s="100" t="s">
        <v>564</v>
      </c>
      <c r="E126" s="103"/>
      <c r="F126" s="103"/>
      <c r="G126" s="104">
        <f>(C126*(E126+F126))</f>
        <v>0</v>
      </c>
    </row>
    <row r="127" spans="1:7" s="13" customFormat="1" x14ac:dyDescent="0.2">
      <c r="A127" s="128" t="s">
        <v>223</v>
      </c>
      <c r="B127" s="84" t="s">
        <v>665</v>
      </c>
      <c r="C127" s="100">
        <v>1</v>
      </c>
      <c r="D127" s="102" t="s">
        <v>564</v>
      </c>
      <c r="E127" s="103"/>
      <c r="F127" s="103"/>
      <c r="G127" s="104">
        <f>(C127*(E127+F127))</f>
        <v>0</v>
      </c>
    </row>
    <row r="128" spans="1:7" s="13" customFormat="1" x14ac:dyDescent="0.2">
      <c r="A128" s="128" t="s">
        <v>224</v>
      </c>
      <c r="B128" s="84" t="s">
        <v>666</v>
      </c>
      <c r="C128" s="100">
        <v>37</v>
      </c>
      <c r="D128" s="102" t="s">
        <v>564</v>
      </c>
      <c r="E128" s="103"/>
      <c r="F128" s="103"/>
      <c r="G128" s="104">
        <f t="shared" ref="G128:G138" si="12">(C128*(E128+F128))</f>
        <v>0</v>
      </c>
    </row>
    <row r="129" spans="1:9" s="13" customFormat="1" x14ac:dyDescent="0.2">
      <c r="A129" s="128" t="s">
        <v>225</v>
      </c>
      <c r="B129" s="84" t="s">
        <v>667</v>
      </c>
      <c r="C129" s="100">
        <v>1</v>
      </c>
      <c r="D129" s="102" t="s">
        <v>564</v>
      </c>
      <c r="E129" s="103"/>
      <c r="F129" s="103"/>
      <c r="G129" s="104">
        <f t="shared" si="12"/>
        <v>0</v>
      </c>
    </row>
    <row r="130" spans="1:9" s="13" customFormat="1" x14ac:dyDescent="0.2">
      <c r="A130" s="128" t="s">
        <v>226</v>
      </c>
      <c r="B130" s="84" t="s">
        <v>668</v>
      </c>
      <c r="C130" s="100">
        <v>1</v>
      </c>
      <c r="D130" s="102" t="s">
        <v>564</v>
      </c>
      <c r="E130" s="103"/>
      <c r="F130" s="103"/>
      <c r="G130" s="104">
        <f t="shared" si="12"/>
        <v>0</v>
      </c>
    </row>
    <row r="131" spans="1:9" s="13" customFormat="1" x14ac:dyDescent="0.2">
      <c r="A131" s="128" t="s">
        <v>227</v>
      </c>
      <c r="B131" s="84" t="s">
        <v>669</v>
      </c>
      <c r="C131" s="100">
        <v>3</v>
      </c>
      <c r="D131" s="102" t="s">
        <v>564</v>
      </c>
      <c r="E131" s="103"/>
      <c r="F131" s="103"/>
      <c r="G131" s="104">
        <f t="shared" si="12"/>
        <v>0</v>
      </c>
    </row>
    <row r="132" spans="1:9" s="13" customFormat="1" ht="25.5" x14ac:dyDescent="0.2">
      <c r="A132" s="128" t="s">
        <v>374</v>
      </c>
      <c r="B132" s="84" t="s">
        <v>670</v>
      </c>
      <c r="C132" s="100">
        <v>2</v>
      </c>
      <c r="D132" s="102" t="s">
        <v>564</v>
      </c>
      <c r="E132" s="103"/>
      <c r="F132" s="103"/>
      <c r="G132" s="104">
        <f t="shared" si="12"/>
        <v>0</v>
      </c>
    </row>
    <row r="133" spans="1:9" s="13" customFormat="1" ht="25.5" x14ac:dyDescent="0.2">
      <c r="A133" s="128" t="s">
        <v>696</v>
      </c>
      <c r="B133" s="84" t="s">
        <v>671</v>
      </c>
      <c r="C133" s="100">
        <v>2</v>
      </c>
      <c r="D133" s="102" t="s">
        <v>564</v>
      </c>
      <c r="E133" s="103"/>
      <c r="F133" s="103"/>
      <c r="G133" s="104">
        <f t="shared" si="12"/>
        <v>0</v>
      </c>
      <c r="I133" s="77"/>
    </row>
    <row r="134" spans="1:9" s="13" customFormat="1" x14ac:dyDescent="0.2">
      <c r="A134" s="128" t="s">
        <v>697</v>
      </c>
      <c r="B134" s="84" t="s">
        <v>672</v>
      </c>
      <c r="C134" s="100">
        <v>7</v>
      </c>
      <c r="D134" s="102" t="s">
        <v>564</v>
      </c>
      <c r="E134" s="103"/>
      <c r="F134" s="103"/>
      <c r="G134" s="104">
        <f t="shared" si="12"/>
        <v>0</v>
      </c>
      <c r="I134" s="77"/>
    </row>
    <row r="135" spans="1:9" s="13" customFormat="1" x14ac:dyDescent="0.2">
      <c r="A135" s="128" t="s">
        <v>698</v>
      </c>
      <c r="B135" s="84" t="s">
        <v>673</v>
      </c>
      <c r="C135" s="100">
        <v>14</v>
      </c>
      <c r="D135" s="102" t="s">
        <v>564</v>
      </c>
      <c r="E135" s="103"/>
      <c r="F135" s="103"/>
      <c r="G135" s="104">
        <f t="shared" si="12"/>
        <v>0</v>
      </c>
    </row>
    <row r="136" spans="1:9" s="13" customFormat="1" x14ac:dyDescent="0.2">
      <c r="A136" s="128" t="s">
        <v>699</v>
      </c>
      <c r="B136" s="84" t="s">
        <v>720</v>
      </c>
      <c r="C136" s="100">
        <v>4</v>
      </c>
      <c r="D136" s="102" t="s">
        <v>564</v>
      </c>
      <c r="E136" s="103"/>
      <c r="F136" s="103"/>
      <c r="G136" s="104">
        <f t="shared" si="12"/>
        <v>0</v>
      </c>
    </row>
    <row r="137" spans="1:9" s="13" customFormat="1" x14ac:dyDescent="0.2">
      <c r="A137" s="128" t="s">
        <v>700</v>
      </c>
      <c r="B137" s="84" t="s">
        <v>721</v>
      </c>
      <c r="C137" s="100">
        <v>4</v>
      </c>
      <c r="D137" s="102" t="s">
        <v>564</v>
      </c>
      <c r="E137" s="103"/>
      <c r="F137" s="103"/>
      <c r="G137" s="104">
        <f t="shared" si="12"/>
        <v>0</v>
      </c>
    </row>
    <row r="138" spans="1:9" s="13" customFormat="1" x14ac:dyDescent="0.2">
      <c r="A138" s="128" t="s">
        <v>701</v>
      </c>
      <c r="B138" s="84" t="s">
        <v>722</v>
      </c>
      <c r="C138" s="100">
        <v>1</v>
      </c>
      <c r="D138" s="102" t="s">
        <v>564</v>
      </c>
      <c r="E138" s="103"/>
      <c r="F138" s="103"/>
      <c r="G138" s="104">
        <f t="shared" si="12"/>
        <v>0</v>
      </c>
    </row>
    <row r="139" spans="1:9" s="13" customFormat="1" x14ac:dyDescent="0.2">
      <c r="A139" s="128" t="s">
        <v>702</v>
      </c>
      <c r="B139" s="84" t="s">
        <v>674</v>
      </c>
      <c r="C139" s="100">
        <v>4</v>
      </c>
      <c r="D139" s="102" t="s">
        <v>675</v>
      </c>
      <c r="E139" s="103"/>
      <c r="F139" s="103"/>
      <c r="G139" s="104">
        <f t="shared" ref="G139:G143" si="13">SUM(E139,F139)*C139</f>
        <v>0</v>
      </c>
    </row>
    <row r="140" spans="1:9" s="13" customFormat="1" x14ac:dyDescent="0.2">
      <c r="A140" s="128" t="s">
        <v>703</v>
      </c>
      <c r="B140" s="82" t="s">
        <v>676</v>
      </c>
      <c r="C140" s="100">
        <v>11</v>
      </c>
      <c r="D140" s="102" t="s">
        <v>675</v>
      </c>
      <c r="E140" s="103"/>
      <c r="F140" s="103"/>
      <c r="G140" s="104">
        <f t="shared" si="13"/>
        <v>0</v>
      </c>
    </row>
    <row r="141" spans="1:9" s="13" customFormat="1" x14ac:dyDescent="0.2">
      <c r="A141" s="128" t="s">
        <v>704</v>
      </c>
      <c r="B141" s="129" t="s">
        <v>718</v>
      </c>
      <c r="C141" s="100">
        <v>4</v>
      </c>
      <c r="D141" s="102" t="s">
        <v>564</v>
      </c>
      <c r="E141" s="103"/>
      <c r="F141" s="103"/>
      <c r="G141" s="104">
        <f t="shared" si="13"/>
        <v>0</v>
      </c>
    </row>
    <row r="142" spans="1:9" s="13" customFormat="1" x14ac:dyDescent="0.2">
      <c r="A142" s="128" t="s">
        <v>705</v>
      </c>
      <c r="B142" s="130" t="s">
        <v>726</v>
      </c>
      <c r="C142" s="100">
        <v>74</v>
      </c>
      <c r="D142" s="102" t="s">
        <v>62</v>
      </c>
      <c r="E142" s="103"/>
      <c r="F142" s="103"/>
      <c r="G142" s="104">
        <f t="shared" si="13"/>
        <v>0</v>
      </c>
    </row>
    <row r="143" spans="1:9" s="13" customFormat="1" x14ac:dyDescent="0.2">
      <c r="A143" s="128" t="s">
        <v>706</v>
      </c>
      <c r="B143" s="82" t="s">
        <v>677</v>
      </c>
      <c r="C143" s="100">
        <v>1</v>
      </c>
      <c r="D143" s="102" t="s">
        <v>564</v>
      </c>
      <c r="E143" s="103"/>
      <c r="F143" s="103"/>
      <c r="G143" s="104">
        <f t="shared" si="13"/>
        <v>0</v>
      </c>
    </row>
    <row r="144" spans="1:9" s="13" customFormat="1" ht="38.25" x14ac:dyDescent="0.2">
      <c r="A144" s="128" t="s">
        <v>707</v>
      </c>
      <c r="B144" s="105" t="s">
        <v>683</v>
      </c>
      <c r="C144" s="100">
        <v>4</v>
      </c>
      <c r="D144" s="102" t="s">
        <v>564</v>
      </c>
      <c r="E144" s="103"/>
      <c r="F144" s="103"/>
      <c r="G144" s="104">
        <f t="shared" ref="G144:G154" si="14">(E144+F144)*C144</f>
        <v>0</v>
      </c>
    </row>
    <row r="145" spans="1:7" s="13" customFormat="1" x14ac:dyDescent="0.2">
      <c r="A145" s="128" t="s">
        <v>708</v>
      </c>
      <c r="B145" s="105" t="s">
        <v>684</v>
      </c>
      <c r="C145" s="100">
        <v>1</v>
      </c>
      <c r="D145" s="102" t="s">
        <v>564</v>
      </c>
      <c r="E145" s="125" t="s">
        <v>61</v>
      </c>
      <c r="F145" s="103"/>
      <c r="G145" s="104">
        <f>SUM(E145:F145)*C145</f>
        <v>0</v>
      </c>
    </row>
    <row r="146" spans="1:7" s="13" customFormat="1" x14ac:dyDescent="0.2">
      <c r="A146" s="128" t="s">
        <v>709</v>
      </c>
      <c r="B146" s="105" t="s">
        <v>693</v>
      </c>
      <c r="C146" s="100">
        <v>1</v>
      </c>
      <c r="D146" s="102" t="s">
        <v>564</v>
      </c>
      <c r="E146" s="103"/>
      <c r="F146" s="103"/>
      <c r="G146" s="104">
        <f t="shared" ref="G146" si="15">(E146+F146)*C146</f>
        <v>0</v>
      </c>
    </row>
    <row r="147" spans="1:7" s="13" customFormat="1" x14ac:dyDescent="0.2">
      <c r="A147" s="128" t="s">
        <v>710</v>
      </c>
      <c r="B147" s="105" t="s">
        <v>685</v>
      </c>
      <c r="C147" s="100">
        <v>3</v>
      </c>
      <c r="D147" s="102" t="s">
        <v>62</v>
      </c>
      <c r="E147" s="103"/>
      <c r="F147" s="103"/>
      <c r="G147" s="104">
        <f t="shared" si="14"/>
        <v>0</v>
      </c>
    </row>
    <row r="148" spans="1:7" s="13" customFormat="1" x14ac:dyDescent="0.2">
      <c r="A148" s="128" t="s">
        <v>711</v>
      </c>
      <c r="B148" s="105" t="s">
        <v>686</v>
      </c>
      <c r="C148" s="100">
        <v>2</v>
      </c>
      <c r="D148" s="102" t="s">
        <v>564</v>
      </c>
      <c r="E148" s="103"/>
      <c r="F148" s="103"/>
      <c r="G148" s="104">
        <f t="shared" si="14"/>
        <v>0</v>
      </c>
    </row>
    <row r="149" spans="1:7" s="13" customFormat="1" x14ac:dyDescent="0.2">
      <c r="A149" s="128" t="s">
        <v>712</v>
      </c>
      <c r="B149" s="105" t="s">
        <v>687</v>
      </c>
      <c r="C149" s="100">
        <v>1</v>
      </c>
      <c r="D149" s="102" t="s">
        <v>564</v>
      </c>
      <c r="E149" s="103"/>
      <c r="F149" s="103"/>
      <c r="G149" s="104">
        <f t="shared" si="14"/>
        <v>0</v>
      </c>
    </row>
    <row r="150" spans="1:7" s="13" customFormat="1" x14ac:dyDescent="0.2">
      <c r="A150" s="128" t="s">
        <v>713</v>
      </c>
      <c r="B150" s="105" t="s">
        <v>688</v>
      </c>
      <c r="C150" s="100">
        <v>3</v>
      </c>
      <c r="D150" s="102" t="s">
        <v>564</v>
      </c>
      <c r="E150" s="103"/>
      <c r="F150" s="103"/>
      <c r="G150" s="104">
        <f t="shared" si="14"/>
        <v>0</v>
      </c>
    </row>
    <row r="151" spans="1:7" s="13" customFormat="1" x14ac:dyDescent="0.2">
      <c r="A151" s="128" t="s">
        <v>714</v>
      </c>
      <c r="B151" s="105" t="s">
        <v>689</v>
      </c>
      <c r="C151" s="100">
        <v>2</v>
      </c>
      <c r="D151" s="102" t="s">
        <v>564</v>
      </c>
      <c r="E151" s="103"/>
      <c r="F151" s="103"/>
      <c r="G151" s="104">
        <f t="shared" si="14"/>
        <v>0</v>
      </c>
    </row>
    <row r="152" spans="1:7" s="13" customFormat="1" x14ac:dyDescent="0.2">
      <c r="A152" s="128" t="s">
        <v>715</v>
      </c>
      <c r="B152" s="105" t="s">
        <v>727</v>
      </c>
      <c r="C152" s="100">
        <v>2.5</v>
      </c>
      <c r="D152" s="102" t="s">
        <v>57</v>
      </c>
      <c r="E152" s="103"/>
      <c r="F152" s="103"/>
      <c r="G152" s="104">
        <f t="shared" si="14"/>
        <v>0</v>
      </c>
    </row>
    <row r="153" spans="1:7" s="13" customFormat="1" x14ac:dyDescent="0.2">
      <c r="A153" s="128" t="s">
        <v>716</v>
      </c>
      <c r="B153" s="105" t="s">
        <v>690</v>
      </c>
      <c r="C153" s="100">
        <v>10</v>
      </c>
      <c r="D153" s="102" t="s">
        <v>62</v>
      </c>
      <c r="E153" s="103"/>
      <c r="F153" s="103"/>
      <c r="G153" s="104">
        <f t="shared" si="14"/>
        <v>0</v>
      </c>
    </row>
    <row r="154" spans="1:7" s="13" customFormat="1" x14ac:dyDescent="0.2">
      <c r="A154" s="128" t="s">
        <v>723</v>
      </c>
      <c r="B154" s="105" t="s">
        <v>692</v>
      </c>
      <c r="C154" s="100">
        <v>0.96</v>
      </c>
      <c r="D154" s="102" t="s">
        <v>58</v>
      </c>
      <c r="E154" s="103"/>
      <c r="F154" s="103"/>
      <c r="G154" s="104">
        <f t="shared" si="14"/>
        <v>0</v>
      </c>
    </row>
    <row r="155" spans="1:7" s="13" customFormat="1" x14ac:dyDescent="0.2">
      <c r="A155" s="128" t="s">
        <v>724</v>
      </c>
      <c r="B155" s="105" t="s">
        <v>691</v>
      </c>
      <c r="C155" s="100">
        <v>2</v>
      </c>
      <c r="D155" s="102" t="s">
        <v>564</v>
      </c>
      <c r="E155" s="125" t="s">
        <v>61</v>
      </c>
      <c r="F155" s="103"/>
      <c r="G155" s="104">
        <f t="shared" ref="G155:G156" si="16">SUM(E155:F155)*C155</f>
        <v>0</v>
      </c>
    </row>
    <row r="156" spans="1:7" s="13" customFormat="1" x14ac:dyDescent="0.2">
      <c r="A156" s="128" t="s">
        <v>725</v>
      </c>
      <c r="B156" s="105" t="s">
        <v>694</v>
      </c>
      <c r="C156" s="100">
        <v>6</v>
      </c>
      <c r="D156" s="102" t="s">
        <v>675</v>
      </c>
      <c r="E156" s="125" t="s">
        <v>61</v>
      </c>
      <c r="F156" s="103"/>
      <c r="G156" s="104">
        <f t="shared" si="16"/>
        <v>0</v>
      </c>
    </row>
    <row r="157" spans="1:7" s="13" customFormat="1" x14ac:dyDescent="0.2">
      <c r="A157" s="126">
        <v>17</v>
      </c>
      <c r="B157" s="122" t="s">
        <v>91</v>
      </c>
      <c r="C157" s="124"/>
      <c r="D157" s="102"/>
      <c r="E157" s="127"/>
      <c r="F157" s="127"/>
      <c r="G157" s="125"/>
    </row>
    <row r="158" spans="1:7" s="13" customFormat="1" x14ac:dyDescent="0.2">
      <c r="A158" s="128" t="s">
        <v>229</v>
      </c>
      <c r="B158" s="84" t="s">
        <v>349</v>
      </c>
      <c r="C158" s="124">
        <v>11</v>
      </c>
      <c r="D158" s="100" t="s">
        <v>564</v>
      </c>
      <c r="E158" s="103"/>
      <c r="F158" s="103"/>
      <c r="G158" s="104">
        <f t="shared" ref="G158:G180" si="17">SUM(E158,F158)*C158</f>
        <v>0</v>
      </c>
    </row>
    <row r="159" spans="1:7" s="13" customFormat="1" x14ac:dyDescent="0.2">
      <c r="A159" s="128" t="s">
        <v>230</v>
      </c>
      <c r="B159" s="84" t="s">
        <v>352</v>
      </c>
      <c r="C159" s="124">
        <v>1</v>
      </c>
      <c r="D159" s="100" t="s">
        <v>564</v>
      </c>
      <c r="E159" s="103"/>
      <c r="F159" s="103"/>
      <c r="G159" s="104">
        <f t="shared" si="17"/>
        <v>0</v>
      </c>
    </row>
    <row r="160" spans="1:7" s="13" customFormat="1" x14ac:dyDescent="0.2">
      <c r="A160" s="128" t="s">
        <v>231</v>
      </c>
      <c r="B160" s="84" t="s">
        <v>353</v>
      </c>
      <c r="C160" s="124">
        <v>2</v>
      </c>
      <c r="D160" s="100" t="s">
        <v>564</v>
      </c>
      <c r="E160" s="103"/>
      <c r="F160" s="103"/>
      <c r="G160" s="104">
        <f t="shared" si="17"/>
        <v>0</v>
      </c>
    </row>
    <row r="161" spans="1:7" s="13" customFormat="1" x14ac:dyDescent="0.2">
      <c r="A161" s="128" t="s">
        <v>232</v>
      </c>
      <c r="B161" s="84" t="s">
        <v>348</v>
      </c>
      <c r="C161" s="124">
        <v>9</v>
      </c>
      <c r="D161" s="100" t="s">
        <v>564</v>
      </c>
      <c r="E161" s="103"/>
      <c r="F161" s="103"/>
      <c r="G161" s="104">
        <f t="shared" si="17"/>
        <v>0</v>
      </c>
    </row>
    <row r="162" spans="1:7" s="13" customFormat="1" x14ac:dyDescent="0.2">
      <c r="A162" s="128" t="s">
        <v>233</v>
      </c>
      <c r="B162" s="84" t="s">
        <v>346</v>
      </c>
      <c r="C162" s="124">
        <v>10</v>
      </c>
      <c r="D162" s="100" t="s">
        <v>564</v>
      </c>
      <c r="E162" s="103"/>
      <c r="F162" s="103"/>
      <c r="G162" s="104">
        <f t="shared" si="17"/>
        <v>0</v>
      </c>
    </row>
    <row r="163" spans="1:7" s="13" customFormat="1" x14ac:dyDescent="0.2">
      <c r="A163" s="128" t="s">
        <v>234</v>
      </c>
      <c r="B163" s="84" t="s">
        <v>342</v>
      </c>
      <c r="C163" s="124">
        <v>10</v>
      </c>
      <c r="D163" s="100" t="s">
        <v>564</v>
      </c>
      <c r="E163" s="103"/>
      <c r="F163" s="103"/>
      <c r="G163" s="104">
        <f t="shared" si="17"/>
        <v>0</v>
      </c>
    </row>
    <row r="164" spans="1:7" s="13" customFormat="1" x14ac:dyDescent="0.2">
      <c r="A164" s="128" t="s">
        <v>235</v>
      </c>
      <c r="B164" s="84" t="s">
        <v>344</v>
      </c>
      <c r="C164" s="124">
        <v>10</v>
      </c>
      <c r="D164" s="100" t="s">
        <v>564</v>
      </c>
      <c r="E164" s="103"/>
      <c r="F164" s="103"/>
      <c r="G164" s="104">
        <f t="shared" si="17"/>
        <v>0</v>
      </c>
    </row>
    <row r="165" spans="1:7" s="13" customFormat="1" ht="15" customHeight="1" x14ac:dyDescent="0.2">
      <c r="A165" s="128" t="s">
        <v>236</v>
      </c>
      <c r="B165" s="84" t="s">
        <v>347</v>
      </c>
      <c r="C165" s="124">
        <v>5</v>
      </c>
      <c r="D165" s="100" t="s">
        <v>564</v>
      </c>
      <c r="E165" s="103"/>
      <c r="F165" s="103"/>
      <c r="G165" s="104">
        <f t="shared" si="17"/>
        <v>0</v>
      </c>
    </row>
    <row r="166" spans="1:7" s="13" customFormat="1" x14ac:dyDescent="0.2">
      <c r="A166" s="128" t="s">
        <v>237</v>
      </c>
      <c r="B166" s="84" t="s">
        <v>345</v>
      </c>
      <c r="C166" s="124">
        <v>17</v>
      </c>
      <c r="D166" s="100" t="s">
        <v>564</v>
      </c>
      <c r="E166" s="103"/>
      <c r="F166" s="103"/>
      <c r="G166" s="104">
        <f t="shared" si="17"/>
        <v>0</v>
      </c>
    </row>
    <row r="167" spans="1:7" s="13" customFormat="1" x14ac:dyDescent="0.2">
      <c r="A167" s="128" t="s">
        <v>238</v>
      </c>
      <c r="B167" s="84" t="s">
        <v>340</v>
      </c>
      <c r="C167" s="124">
        <v>17</v>
      </c>
      <c r="D167" s="100" t="s">
        <v>564</v>
      </c>
      <c r="E167" s="103"/>
      <c r="F167" s="103"/>
      <c r="G167" s="104">
        <f t="shared" si="17"/>
        <v>0</v>
      </c>
    </row>
    <row r="168" spans="1:7" s="13" customFormat="1" x14ac:dyDescent="0.2">
      <c r="A168" s="128" t="s">
        <v>239</v>
      </c>
      <c r="B168" s="84" t="s">
        <v>343</v>
      </c>
      <c r="C168" s="124">
        <v>18</v>
      </c>
      <c r="D168" s="100" t="s">
        <v>564</v>
      </c>
      <c r="E168" s="103"/>
      <c r="F168" s="103"/>
      <c r="G168" s="104">
        <f t="shared" si="17"/>
        <v>0</v>
      </c>
    </row>
    <row r="169" spans="1:7" s="13" customFormat="1" x14ac:dyDescent="0.2">
      <c r="A169" s="128" t="s">
        <v>240</v>
      </c>
      <c r="B169" s="84" t="s">
        <v>341</v>
      </c>
      <c r="C169" s="124">
        <v>2</v>
      </c>
      <c r="D169" s="100" t="s">
        <v>564</v>
      </c>
      <c r="E169" s="103"/>
      <c r="F169" s="103"/>
      <c r="G169" s="104">
        <f t="shared" si="17"/>
        <v>0</v>
      </c>
    </row>
    <row r="170" spans="1:7" s="13" customFormat="1" x14ac:dyDescent="0.2">
      <c r="A170" s="128" t="s">
        <v>241</v>
      </c>
      <c r="B170" s="84" t="s">
        <v>351</v>
      </c>
      <c r="C170" s="124">
        <v>13</v>
      </c>
      <c r="D170" s="100" t="s">
        <v>564</v>
      </c>
      <c r="E170" s="103"/>
      <c r="F170" s="103"/>
      <c r="G170" s="104">
        <f t="shared" si="17"/>
        <v>0</v>
      </c>
    </row>
    <row r="171" spans="1:7" s="13" customFormat="1" x14ac:dyDescent="0.2">
      <c r="A171" s="128" t="s">
        <v>242</v>
      </c>
      <c r="B171" s="84" t="s">
        <v>565</v>
      </c>
      <c r="C171" s="124">
        <v>1</v>
      </c>
      <c r="D171" s="100" t="s">
        <v>564</v>
      </c>
      <c r="E171" s="103"/>
      <c r="F171" s="103"/>
      <c r="G171" s="104">
        <f t="shared" si="17"/>
        <v>0</v>
      </c>
    </row>
    <row r="172" spans="1:7" s="13" customFormat="1" x14ac:dyDescent="0.2">
      <c r="A172" s="128" t="s">
        <v>243</v>
      </c>
      <c r="B172" s="84" t="s">
        <v>350</v>
      </c>
      <c r="C172" s="124">
        <v>4</v>
      </c>
      <c r="D172" s="100" t="s">
        <v>564</v>
      </c>
      <c r="E172" s="103"/>
      <c r="F172" s="103"/>
      <c r="G172" s="104">
        <f t="shared" si="17"/>
        <v>0</v>
      </c>
    </row>
    <row r="173" spans="1:7" s="13" customFormat="1" ht="13.15" customHeight="1" x14ac:dyDescent="0.2">
      <c r="A173" s="128" t="s">
        <v>244</v>
      </c>
      <c r="B173" s="84" t="s">
        <v>566</v>
      </c>
      <c r="C173" s="124">
        <v>4</v>
      </c>
      <c r="D173" s="100" t="s">
        <v>564</v>
      </c>
      <c r="E173" s="103"/>
      <c r="F173" s="103"/>
      <c r="G173" s="104">
        <f t="shared" si="17"/>
        <v>0</v>
      </c>
    </row>
    <row r="174" spans="1:7" s="13" customFormat="1" ht="45" customHeight="1" x14ac:dyDescent="0.2">
      <c r="A174" s="128" t="s">
        <v>245</v>
      </c>
      <c r="B174" s="84" t="s">
        <v>354</v>
      </c>
      <c r="C174" s="124">
        <v>6</v>
      </c>
      <c r="D174" s="100" t="s">
        <v>564</v>
      </c>
      <c r="E174" s="103"/>
      <c r="F174" s="103"/>
      <c r="G174" s="104">
        <f t="shared" si="17"/>
        <v>0</v>
      </c>
    </row>
    <row r="175" spans="1:7" s="13" customFormat="1" ht="45.75" customHeight="1" x14ac:dyDescent="0.2">
      <c r="A175" s="128" t="s">
        <v>246</v>
      </c>
      <c r="B175" s="84" t="s">
        <v>365</v>
      </c>
      <c r="C175" s="124">
        <v>1</v>
      </c>
      <c r="D175" s="100" t="s">
        <v>564</v>
      </c>
      <c r="E175" s="103"/>
      <c r="F175" s="103"/>
      <c r="G175" s="104">
        <f t="shared" si="17"/>
        <v>0</v>
      </c>
    </row>
    <row r="176" spans="1:7" s="13" customFormat="1" x14ac:dyDescent="0.2">
      <c r="A176" s="128" t="s">
        <v>247</v>
      </c>
      <c r="B176" s="84" t="s">
        <v>523</v>
      </c>
      <c r="C176" s="124">
        <v>53</v>
      </c>
      <c r="D176" s="102" t="s">
        <v>103</v>
      </c>
      <c r="E176" s="103"/>
      <c r="F176" s="103"/>
      <c r="G176" s="104">
        <f t="shared" si="17"/>
        <v>0</v>
      </c>
    </row>
    <row r="177" spans="1:9" s="13" customFormat="1" x14ac:dyDescent="0.2">
      <c r="A177" s="128" t="s">
        <v>248</v>
      </c>
      <c r="B177" s="84" t="s">
        <v>524</v>
      </c>
      <c r="C177" s="124">
        <v>61</v>
      </c>
      <c r="D177" s="102" t="s">
        <v>103</v>
      </c>
      <c r="E177" s="103"/>
      <c r="F177" s="103"/>
      <c r="G177" s="104">
        <f t="shared" si="17"/>
        <v>0</v>
      </c>
    </row>
    <row r="178" spans="1:9" s="13" customFormat="1" x14ac:dyDescent="0.2">
      <c r="A178" s="128" t="s">
        <v>249</v>
      </c>
      <c r="B178" s="84" t="s">
        <v>525</v>
      </c>
      <c r="C178" s="124">
        <v>12</v>
      </c>
      <c r="D178" s="102" t="s">
        <v>103</v>
      </c>
      <c r="E178" s="103"/>
      <c r="F178" s="103"/>
      <c r="G178" s="104">
        <f t="shared" si="17"/>
        <v>0</v>
      </c>
    </row>
    <row r="179" spans="1:9" s="13" customFormat="1" x14ac:dyDescent="0.2">
      <c r="A179" s="128" t="s">
        <v>250</v>
      </c>
      <c r="B179" s="84" t="s">
        <v>526</v>
      </c>
      <c r="C179" s="124">
        <v>21</v>
      </c>
      <c r="D179" s="102" t="s">
        <v>103</v>
      </c>
      <c r="E179" s="103"/>
      <c r="F179" s="103"/>
      <c r="G179" s="104">
        <f t="shared" si="17"/>
        <v>0</v>
      </c>
    </row>
    <row r="180" spans="1:9" s="13" customFormat="1" x14ac:dyDescent="0.2">
      <c r="A180" s="128" t="s">
        <v>251</v>
      </c>
      <c r="B180" s="84" t="s">
        <v>477</v>
      </c>
      <c r="C180" s="124">
        <v>1</v>
      </c>
      <c r="D180" s="100" t="s">
        <v>564</v>
      </c>
      <c r="E180" s="103"/>
      <c r="F180" s="103"/>
      <c r="G180" s="104">
        <f t="shared" si="17"/>
        <v>0</v>
      </c>
    </row>
    <row r="181" spans="1:9" s="13" customFormat="1" x14ac:dyDescent="0.2">
      <c r="A181" s="126">
        <v>18</v>
      </c>
      <c r="B181" s="122" t="s">
        <v>334</v>
      </c>
      <c r="C181" s="124"/>
      <c r="D181" s="102"/>
      <c r="E181" s="127"/>
      <c r="F181" s="127"/>
      <c r="G181" s="125"/>
    </row>
    <row r="182" spans="1:9" s="13" customFormat="1" ht="24.75" customHeight="1" x14ac:dyDescent="0.2">
      <c r="A182" s="128" t="s">
        <v>624</v>
      </c>
      <c r="B182" s="84" t="s">
        <v>358</v>
      </c>
      <c r="C182" s="124">
        <v>4</v>
      </c>
      <c r="D182" s="100" t="s">
        <v>564</v>
      </c>
      <c r="E182" s="103"/>
      <c r="F182" s="103"/>
      <c r="G182" s="104">
        <f t="shared" ref="G182:G193" si="18">SUM(E182,F182)*C182</f>
        <v>0</v>
      </c>
      <c r="H182" s="116"/>
    </row>
    <row r="183" spans="1:9" s="13" customFormat="1" ht="25.5" x14ac:dyDescent="0.2">
      <c r="A183" s="128" t="s">
        <v>625</v>
      </c>
      <c r="B183" s="84" t="s">
        <v>359</v>
      </c>
      <c r="C183" s="124">
        <v>11</v>
      </c>
      <c r="D183" s="100" t="s">
        <v>564</v>
      </c>
      <c r="E183" s="103"/>
      <c r="F183" s="103"/>
      <c r="G183" s="104">
        <f t="shared" si="18"/>
        <v>0</v>
      </c>
    </row>
    <row r="184" spans="1:9" s="13" customFormat="1" x14ac:dyDescent="0.2">
      <c r="A184" s="128" t="s">
        <v>252</v>
      </c>
      <c r="B184" s="84" t="s">
        <v>265</v>
      </c>
      <c r="C184" s="124">
        <v>12</v>
      </c>
      <c r="D184" s="100" t="s">
        <v>564</v>
      </c>
      <c r="E184" s="103"/>
      <c r="F184" s="103"/>
      <c r="G184" s="104">
        <f t="shared" si="18"/>
        <v>0</v>
      </c>
    </row>
    <row r="185" spans="1:9" s="13" customFormat="1" ht="25.5" x14ac:dyDescent="0.2">
      <c r="A185" s="128" t="s">
        <v>253</v>
      </c>
      <c r="B185" s="84" t="s">
        <v>266</v>
      </c>
      <c r="C185" s="124">
        <v>12</v>
      </c>
      <c r="D185" s="100" t="s">
        <v>564</v>
      </c>
      <c r="E185" s="103"/>
      <c r="F185" s="103"/>
      <c r="G185" s="104">
        <f t="shared" si="18"/>
        <v>0</v>
      </c>
    </row>
    <row r="186" spans="1:9" s="13" customFormat="1" x14ac:dyDescent="0.2">
      <c r="A186" s="128" t="s">
        <v>254</v>
      </c>
      <c r="B186" s="84" t="s">
        <v>568</v>
      </c>
      <c r="C186" s="124">
        <v>4</v>
      </c>
      <c r="D186" s="100" t="s">
        <v>564</v>
      </c>
      <c r="E186" s="103"/>
      <c r="F186" s="103"/>
      <c r="G186" s="104">
        <f t="shared" si="18"/>
        <v>0</v>
      </c>
    </row>
    <row r="187" spans="1:9" s="13" customFormat="1" x14ac:dyDescent="0.2">
      <c r="A187" s="128" t="s">
        <v>255</v>
      </c>
      <c r="B187" s="84" t="s">
        <v>360</v>
      </c>
      <c r="C187" s="124">
        <v>1</v>
      </c>
      <c r="D187" s="100" t="s">
        <v>564</v>
      </c>
      <c r="E187" s="103"/>
      <c r="F187" s="103"/>
      <c r="G187" s="104">
        <f t="shared" si="18"/>
        <v>0</v>
      </c>
      <c r="I187" s="117"/>
    </row>
    <row r="188" spans="1:9" s="13" customFormat="1" x14ac:dyDescent="0.2">
      <c r="A188" s="128" t="s">
        <v>256</v>
      </c>
      <c r="B188" s="84" t="s">
        <v>267</v>
      </c>
      <c r="C188" s="124">
        <v>15</v>
      </c>
      <c r="D188" s="100" t="s">
        <v>564</v>
      </c>
      <c r="E188" s="103"/>
      <c r="F188" s="103"/>
      <c r="G188" s="104">
        <f t="shared" si="18"/>
        <v>0</v>
      </c>
    </row>
    <row r="189" spans="1:9" s="13" customFormat="1" x14ac:dyDescent="0.2">
      <c r="A189" s="128" t="s">
        <v>257</v>
      </c>
      <c r="B189" s="84" t="s">
        <v>268</v>
      </c>
      <c r="C189" s="124">
        <v>12</v>
      </c>
      <c r="D189" s="100" t="s">
        <v>564</v>
      </c>
      <c r="E189" s="103"/>
      <c r="F189" s="103"/>
      <c r="G189" s="104">
        <f t="shared" si="18"/>
        <v>0</v>
      </c>
    </row>
    <row r="190" spans="1:9" s="13" customFormat="1" x14ac:dyDescent="0.2">
      <c r="A190" s="128" t="s">
        <v>258</v>
      </c>
      <c r="B190" s="84" t="s">
        <v>269</v>
      </c>
      <c r="C190" s="124">
        <v>8</v>
      </c>
      <c r="D190" s="100" t="s">
        <v>564</v>
      </c>
      <c r="E190" s="103"/>
      <c r="F190" s="103"/>
      <c r="G190" s="104">
        <f t="shared" si="18"/>
        <v>0</v>
      </c>
    </row>
    <row r="191" spans="1:9" s="13" customFormat="1" x14ac:dyDescent="0.2">
      <c r="A191" s="128" t="s">
        <v>259</v>
      </c>
      <c r="B191" s="82" t="s">
        <v>567</v>
      </c>
      <c r="C191" s="124">
        <v>4</v>
      </c>
      <c r="D191" s="100" t="s">
        <v>564</v>
      </c>
      <c r="E191" s="103"/>
      <c r="F191" s="125" t="s">
        <v>61</v>
      </c>
      <c r="G191" s="104">
        <f t="shared" si="18"/>
        <v>0</v>
      </c>
    </row>
    <row r="192" spans="1:9" s="13" customFormat="1" x14ac:dyDescent="0.2">
      <c r="A192" s="128" t="s">
        <v>260</v>
      </c>
      <c r="B192" s="84" t="s">
        <v>270</v>
      </c>
      <c r="C192" s="124">
        <v>1</v>
      </c>
      <c r="D192" s="100" t="s">
        <v>564</v>
      </c>
      <c r="E192" s="103"/>
      <c r="F192" s="103"/>
      <c r="G192" s="104">
        <f t="shared" si="18"/>
        <v>0</v>
      </c>
    </row>
    <row r="193" spans="1:9" s="13" customFormat="1" ht="25.5" x14ac:dyDescent="0.2">
      <c r="A193" s="128" t="s">
        <v>926</v>
      </c>
      <c r="B193" s="84" t="s">
        <v>925</v>
      </c>
      <c r="C193" s="124">
        <v>16</v>
      </c>
      <c r="D193" s="100" t="s">
        <v>915</v>
      </c>
      <c r="E193" s="103"/>
      <c r="F193" s="103"/>
      <c r="G193" s="104">
        <f t="shared" si="18"/>
        <v>0</v>
      </c>
    </row>
    <row r="194" spans="1:9" s="13" customFormat="1" x14ac:dyDescent="0.2">
      <c r="A194" s="126">
        <v>19</v>
      </c>
      <c r="B194" s="122" t="s">
        <v>318</v>
      </c>
      <c r="C194" s="124"/>
      <c r="D194" s="102"/>
      <c r="E194" s="125"/>
      <c r="F194" s="125"/>
      <c r="G194" s="104"/>
    </row>
    <row r="195" spans="1:9" s="13" customFormat="1" x14ac:dyDescent="0.2">
      <c r="A195" s="128" t="s">
        <v>261</v>
      </c>
      <c r="B195" s="84" t="s">
        <v>324</v>
      </c>
      <c r="C195" s="124">
        <v>9</v>
      </c>
      <c r="D195" s="100" t="s">
        <v>564</v>
      </c>
      <c r="E195" s="103"/>
      <c r="F195" s="103"/>
      <c r="G195" s="104">
        <f>SUM(E195,F195)*C195</f>
        <v>0</v>
      </c>
    </row>
    <row r="196" spans="1:9" s="75" customFormat="1" ht="27" customHeight="1" x14ac:dyDescent="0.2">
      <c r="A196" s="128" t="s">
        <v>262</v>
      </c>
      <c r="B196" s="84" t="s">
        <v>325</v>
      </c>
      <c r="C196" s="124">
        <v>11</v>
      </c>
      <c r="D196" s="100" t="s">
        <v>564</v>
      </c>
      <c r="E196" s="103"/>
      <c r="F196" s="103"/>
      <c r="G196" s="104">
        <f t="shared" ref="G196:G198" si="19">SUM(E196,F196)*C196</f>
        <v>0</v>
      </c>
    </row>
    <row r="197" spans="1:9" s="75" customFormat="1" x14ac:dyDescent="0.2">
      <c r="A197" s="128" t="s">
        <v>263</v>
      </c>
      <c r="B197" s="84" t="s">
        <v>319</v>
      </c>
      <c r="C197" s="89">
        <v>100</v>
      </c>
      <c r="D197" s="93" t="s">
        <v>274</v>
      </c>
      <c r="E197" s="95"/>
      <c r="F197" s="95"/>
      <c r="G197" s="104">
        <f t="shared" si="19"/>
        <v>0</v>
      </c>
    </row>
    <row r="198" spans="1:9" s="75" customFormat="1" x14ac:dyDescent="0.2">
      <c r="A198" s="128" t="s">
        <v>264</v>
      </c>
      <c r="B198" s="84" t="s">
        <v>320</v>
      </c>
      <c r="C198" s="89">
        <v>91</v>
      </c>
      <c r="D198" s="93" t="s">
        <v>274</v>
      </c>
      <c r="E198" s="95"/>
      <c r="F198" s="95"/>
      <c r="G198" s="104">
        <f t="shared" si="19"/>
        <v>0</v>
      </c>
      <c r="H198" s="115"/>
    </row>
    <row r="199" spans="1:9" s="13" customFormat="1" x14ac:dyDescent="0.2">
      <c r="A199" s="121">
        <v>20</v>
      </c>
      <c r="B199" s="122" t="s">
        <v>92</v>
      </c>
      <c r="C199" s="89"/>
      <c r="D199" s="91"/>
      <c r="E199" s="92"/>
      <c r="F199" s="92"/>
      <c r="G199" s="94"/>
    </row>
    <row r="200" spans="1:9" s="13" customFormat="1" x14ac:dyDescent="0.2">
      <c r="A200" s="128" t="s">
        <v>271</v>
      </c>
      <c r="B200" s="84" t="s">
        <v>916</v>
      </c>
      <c r="C200" s="124">
        <v>2</v>
      </c>
      <c r="D200" s="100" t="s">
        <v>915</v>
      </c>
      <c r="E200" s="103"/>
      <c r="F200" s="95"/>
      <c r="G200" s="104">
        <f t="shared" ref="G200:G208" si="20">SUM(E200,F200)*C200</f>
        <v>0</v>
      </c>
      <c r="I200" s="115"/>
    </row>
    <row r="201" spans="1:9" s="75" customFormat="1" x14ac:dyDescent="0.2">
      <c r="A201" s="128" t="s">
        <v>927</v>
      </c>
      <c r="B201" s="84" t="s">
        <v>917</v>
      </c>
      <c r="C201" s="124">
        <v>10</v>
      </c>
      <c r="D201" s="100" t="s">
        <v>915</v>
      </c>
      <c r="E201" s="103"/>
      <c r="F201" s="95"/>
      <c r="G201" s="104">
        <f>SUM(E201,F201)*C201</f>
        <v>0</v>
      </c>
    </row>
    <row r="202" spans="1:9" s="13" customFormat="1" x14ac:dyDescent="0.2">
      <c r="A202" s="128" t="s">
        <v>928</v>
      </c>
      <c r="B202" s="84" t="s">
        <v>918</v>
      </c>
      <c r="C202" s="124">
        <v>2</v>
      </c>
      <c r="D202" s="100" t="s">
        <v>915</v>
      </c>
      <c r="E202" s="103"/>
      <c r="F202" s="95"/>
      <c r="G202" s="104">
        <f t="shared" si="20"/>
        <v>0</v>
      </c>
    </row>
    <row r="203" spans="1:9" s="13" customFormat="1" x14ac:dyDescent="0.2">
      <c r="A203" s="128" t="s">
        <v>929</v>
      </c>
      <c r="B203" s="84" t="s">
        <v>919</v>
      </c>
      <c r="C203" s="124">
        <v>4</v>
      </c>
      <c r="D203" s="100" t="s">
        <v>915</v>
      </c>
      <c r="E203" s="103"/>
      <c r="F203" s="95"/>
      <c r="G203" s="104">
        <f>SUM(E203,F203)*C203</f>
        <v>0</v>
      </c>
    </row>
    <row r="204" spans="1:9" s="13" customFormat="1" x14ac:dyDescent="0.2">
      <c r="A204" s="128" t="s">
        <v>930</v>
      </c>
      <c r="B204" s="84" t="s">
        <v>920</v>
      </c>
      <c r="C204" s="124">
        <v>6</v>
      </c>
      <c r="D204" s="100" t="s">
        <v>915</v>
      </c>
      <c r="E204" s="103"/>
      <c r="F204" s="95"/>
      <c r="G204" s="104">
        <f t="shared" si="20"/>
        <v>0</v>
      </c>
    </row>
    <row r="205" spans="1:9" x14ac:dyDescent="0.2">
      <c r="A205" s="128" t="s">
        <v>931</v>
      </c>
      <c r="B205" s="84" t="s">
        <v>921</v>
      </c>
      <c r="C205" s="124">
        <v>1</v>
      </c>
      <c r="D205" s="100" t="s">
        <v>915</v>
      </c>
      <c r="E205" s="103"/>
      <c r="F205" s="95"/>
      <c r="G205" s="104">
        <f>SUM(E205,F205)*C205</f>
        <v>0</v>
      </c>
    </row>
    <row r="206" spans="1:9" s="13" customFormat="1" x14ac:dyDescent="0.2">
      <c r="A206" s="128" t="s">
        <v>932</v>
      </c>
      <c r="B206" s="84" t="s">
        <v>922</v>
      </c>
      <c r="C206" s="124">
        <v>12</v>
      </c>
      <c r="D206" s="100" t="s">
        <v>915</v>
      </c>
      <c r="E206" s="103"/>
      <c r="F206" s="95"/>
      <c r="G206" s="104">
        <f t="shared" si="20"/>
        <v>0</v>
      </c>
    </row>
    <row r="207" spans="1:9" x14ac:dyDescent="0.2">
      <c r="A207" s="128" t="s">
        <v>933</v>
      </c>
      <c r="B207" s="84" t="s">
        <v>923</v>
      </c>
      <c r="C207" s="124">
        <v>4</v>
      </c>
      <c r="D207" s="100" t="s">
        <v>915</v>
      </c>
      <c r="E207" s="103"/>
      <c r="F207" s="95"/>
      <c r="G207" s="104">
        <f t="shared" si="20"/>
        <v>0</v>
      </c>
    </row>
    <row r="208" spans="1:9" s="13" customFormat="1" x14ac:dyDescent="0.2">
      <c r="A208" s="128" t="s">
        <v>934</v>
      </c>
      <c r="B208" s="84" t="s">
        <v>924</v>
      </c>
      <c r="C208" s="124">
        <v>1</v>
      </c>
      <c r="D208" s="100" t="s">
        <v>915</v>
      </c>
      <c r="E208" s="103"/>
      <c r="F208" s="95"/>
      <c r="G208" s="104">
        <f t="shared" si="20"/>
        <v>0</v>
      </c>
    </row>
    <row r="209" spans="1:7" s="13" customFormat="1" x14ac:dyDescent="0.2">
      <c r="A209" s="128" t="s">
        <v>935</v>
      </c>
      <c r="B209" s="84" t="s">
        <v>914</v>
      </c>
      <c r="C209" s="124">
        <v>7</v>
      </c>
      <c r="D209" s="100" t="s">
        <v>915</v>
      </c>
      <c r="E209" s="103"/>
      <c r="F209" s="95"/>
      <c r="G209" s="104">
        <f>SUM(E209,F209)*C209</f>
        <v>0</v>
      </c>
    </row>
    <row r="210" spans="1:7" s="13" customFormat="1" x14ac:dyDescent="0.2">
      <c r="A210" s="128" t="s">
        <v>271</v>
      </c>
      <c r="B210" s="84" t="s">
        <v>364</v>
      </c>
      <c r="C210" s="124">
        <v>101</v>
      </c>
      <c r="D210" s="100" t="s">
        <v>57</v>
      </c>
      <c r="E210" s="103"/>
      <c r="F210" s="95"/>
      <c r="G210" s="104">
        <f t="shared" ref="G210" si="21">SUM(E210,F210)*C210</f>
        <v>0</v>
      </c>
    </row>
    <row r="211" spans="1:7" s="13" customFormat="1" x14ac:dyDescent="0.2">
      <c r="A211" s="121">
        <v>21</v>
      </c>
      <c r="B211" s="122" t="s">
        <v>93</v>
      </c>
      <c r="C211" s="89"/>
      <c r="D211" s="91"/>
      <c r="E211" s="92"/>
      <c r="F211" s="92"/>
      <c r="G211" s="94"/>
    </row>
    <row r="212" spans="1:7" s="13" customFormat="1" x14ac:dyDescent="0.2">
      <c r="A212" s="128" t="s">
        <v>298</v>
      </c>
      <c r="B212" s="84" t="s">
        <v>339</v>
      </c>
      <c r="C212" s="124">
        <v>1066.3</v>
      </c>
      <c r="D212" s="100" t="s">
        <v>57</v>
      </c>
      <c r="E212" s="103"/>
      <c r="F212" s="103"/>
      <c r="G212" s="104">
        <f>SUM(E212,F212)*C212</f>
        <v>0</v>
      </c>
    </row>
    <row r="213" spans="1:7" s="13" customFormat="1" x14ac:dyDescent="0.2">
      <c r="A213" s="128" t="s">
        <v>299</v>
      </c>
      <c r="B213" s="84" t="s">
        <v>338</v>
      </c>
      <c r="C213" s="124">
        <v>1066.3</v>
      </c>
      <c r="D213" s="100" t="s">
        <v>57</v>
      </c>
      <c r="E213" s="125" t="s">
        <v>61</v>
      </c>
      <c r="F213" s="103" t="s">
        <v>936</v>
      </c>
      <c r="G213" s="104">
        <f>SUM(E213,F213)*C213</f>
        <v>0</v>
      </c>
    </row>
    <row r="214" spans="1:7" s="13" customFormat="1" x14ac:dyDescent="0.2">
      <c r="A214" s="131"/>
      <c r="B214" s="207" t="s">
        <v>14</v>
      </c>
      <c r="C214" s="208"/>
      <c r="D214" s="209"/>
      <c r="E214" s="132">
        <f>SUMPRODUCT(E18:E213,C18:C213)</f>
        <v>0</v>
      </c>
      <c r="F214" s="132">
        <f>SUMPRODUCT(F18:F213,C18:C213)</f>
        <v>0</v>
      </c>
      <c r="G214" s="133">
        <f>SUM(G18:G213)</f>
        <v>0</v>
      </c>
    </row>
    <row r="215" spans="1:7" s="13" customFormat="1" x14ac:dyDescent="0.2">
      <c r="A215" s="134" t="s">
        <v>12</v>
      </c>
      <c r="B215" s="135" t="s">
        <v>66</v>
      </c>
      <c r="C215" s="136"/>
      <c r="D215" s="137"/>
      <c r="E215" s="138"/>
      <c r="F215" s="138"/>
      <c r="G215" s="139"/>
    </row>
    <row r="216" spans="1:7" s="13" customFormat="1" x14ac:dyDescent="0.2">
      <c r="A216" s="126" t="s">
        <v>375</v>
      </c>
      <c r="B216" s="122" t="s">
        <v>376</v>
      </c>
      <c r="C216" s="124"/>
      <c r="D216" s="102"/>
      <c r="E216" s="127"/>
      <c r="F216" s="127"/>
      <c r="G216" s="125"/>
    </row>
    <row r="217" spans="1:7" s="13" customFormat="1" x14ac:dyDescent="0.2">
      <c r="A217" s="128" t="s">
        <v>17</v>
      </c>
      <c r="B217" s="84" t="s">
        <v>507</v>
      </c>
      <c r="C217" s="124">
        <v>52</v>
      </c>
      <c r="D217" s="100" t="s">
        <v>564</v>
      </c>
      <c r="E217" s="103"/>
      <c r="F217" s="103"/>
      <c r="G217" s="104">
        <f t="shared" ref="G217:G248" si="22">SUM(E217,F217)*C217</f>
        <v>0</v>
      </c>
    </row>
    <row r="218" spans="1:7" x14ac:dyDescent="0.2">
      <c r="A218" s="128" t="s">
        <v>18</v>
      </c>
      <c r="B218" s="84" t="s">
        <v>377</v>
      </c>
      <c r="C218" s="124">
        <v>550</v>
      </c>
      <c r="D218" s="100" t="s">
        <v>564</v>
      </c>
      <c r="E218" s="103"/>
      <c r="F218" s="103"/>
      <c r="G218" s="104">
        <f t="shared" si="22"/>
        <v>0</v>
      </c>
    </row>
    <row r="219" spans="1:7" s="13" customFormat="1" x14ac:dyDescent="0.2">
      <c r="A219" s="128" t="s">
        <v>65</v>
      </c>
      <c r="B219" s="84" t="s">
        <v>378</v>
      </c>
      <c r="C219" s="124">
        <v>210</v>
      </c>
      <c r="D219" s="100" t="s">
        <v>564</v>
      </c>
      <c r="E219" s="103"/>
      <c r="F219" s="103"/>
      <c r="G219" s="104">
        <f t="shared" si="22"/>
        <v>0</v>
      </c>
    </row>
    <row r="220" spans="1:7" s="13" customFormat="1" x14ac:dyDescent="0.2">
      <c r="A220" s="128" t="s">
        <v>71</v>
      </c>
      <c r="B220" s="84" t="s">
        <v>818</v>
      </c>
      <c r="C220" s="124">
        <v>108</v>
      </c>
      <c r="D220" s="100" t="s">
        <v>564</v>
      </c>
      <c r="E220" s="103"/>
      <c r="F220" s="103"/>
      <c r="G220" s="104">
        <f t="shared" si="22"/>
        <v>0</v>
      </c>
    </row>
    <row r="221" spans="1:7" s="13" customFormat="1" x14ac:dyDescent="0.2">
      <c r="A221" s="128" t="s">
        <v>72</v>
      </c>
      <c r="B221" s="84" t="s">
        <v>379</v>
      </c>
      <c r="C221" s="124">
        <v>24</v>
      </c>
      <c r="D221" s="100" t="s">
        <v>564</v>
      </c>
      <c r="E221" s="103"/>
      <c r="F221" s="103"/>
      <c r="G221" s="104">
        <f t="shared" si="22"/>
        <v>0</v>
      </c>
    </row>
    <row r="222" spans="1:7" s="13" customFormat="1" x14ac:dyDescent="0.2">
      <c r="A222" s="128" t="s">
        <v>74</v>
      </c>
      <c r="B222" s="84" t="s">
        <v>380</v>
      </c>
      <c r="C222" s="124">
        <v>132</v>
      </c>
      <c r="D222" s="100" t="s">
        <v>564</v>
      </c>
      <c r="E222" s="103"/>
      <c r="F222" s="103"/>
      <c r="G222" s="104">
        <f t="shared" si="22"/>
        <v>0</v>
      </c>
    </row>
    <row r="223" spans="1:7" x14ac:dyDescent="0.2">
      <c r="A223" s="128" t="s">
        <v>76</v>
      </c>
      <c r="B223" s="84" t="s">
        <v>381</v>
      </c>
      <c r="C223" s="124">
        <v>9</v>
      </c>
      <c r="D223" s="100" t="s">
        <v>564</v>
      </c>
      <c r="E223" s="103"/>
      <c r="F223" s="103"/>
      <c r="G223" s="104">
        <f t="shared" si="22"/>
        <v>0</v>
      </c>
    </row>
    <row r="224" spans="1:7" x14ac:dyDescent="0.2">
      <c r="A224" s="128" t="s">
        <v>77</v>
      </c>
      <c r="B224" s="84" t="s">
        <v>382</v>
      </c>
      <c r="C224" s="124">
        <v>24</v>
      </c>
      <c r="D224" s="100" t="s">
        <v>564</v>
      </c>
      <c r="E224" s="103"/>
      <c r="F224" s="103"/>
      <c r="G224" s="104">
        <f t="shared" si="22"/>
        <v>0</v>
      </c>
    </row>
    <row r="225" spans="1:7" ht="25.5" x14ac:dyDescent="0.2">
      <c r="A225" s="128" t="s">
        <v>79</v>
      </c>
      <c r="B225" s="140" t="s">
        <v>832</v>
      </c>
      <c r="C225" s="124">
        <v>108</v>
      </c>
      <c r="D225" s="100" t="s">
        <v>564</v>
      </c>
      <c r="E225" s="103"/>
      <c r="F225" s="103"/>
      <c r="G225" s="104">
        <f t="shared" si="22"/>
        <v>0</v>
      </c>
    </row>
    <row r="226" spans="1:7" x14ac:dyDescent="0.2">
      <c r="A226" s="128" t="s">
        <v>80</v>
      </c>
      <c r="B226" s="84" t="s">
        <v>512</v>
      </c>
      <c r="C226" s="124">
        <v>900</v>
      </c>
      <c r="D226" s="100" t="s">
        <v>564</v>
      </c>
      <c r="E226" s="103"/>
      <c r="F226" s="103"/>
      <c r="G226" s="104">
        <f t="shared" si="22"/>
        <v>0</v>
      </c>
    </row>
    <row r="227" spans="1:7" x14ac:dyDescent="0.2">
      <c r="A227" s="128" t="s">
        <v>81</v>
      </c>
      <c r="B227" s="84" t="s">
        <v>383</v>
      </c>
      <c r="C227" s="124">
        <v>6</v>
      </c>
      <c r="D227" s="100" t="s">
        <v>564</v>
      </c>
      <c r="E227" s="103"/>
      <c r="F227" s="103"/>
      <c r="G227" s="104">
        <f t="shared" si="22"/>
        <v>0</v>
      </c>
    </row>
    <row r="228" spans="1:7" s="13" customFormat="1" ht="25.5" x14ac:dyDescent="0.2">
      <c r="A228" s="128" t="s">
        <v>82</v>
      </c>
      <c r="B228" s="84" t="s">
        <v>513</v>
      </c>
      <c r="C228" s="124">
        <v>4</v>
      </c>
      <c r="D228" s="100" t="s">
        <v>564</v>
      </c>
      <c r="E228" s="103"/>
      <c r="F228" s="103"/>
      <c r="G228" s="104">
        <f t="shared" si="22"/>
        <v>0</v>
      </c>
    </row>
    <row r="229" spans="1:7" s="13" customFormat="1" ht="25.5" x14ac:dyDescent="0.2">
      <c r="A229" s="128" t="s">
        <v>83</v>
      </c>
      <c r="B229" s="109" t="s">
        <v>815</v>
      </c>
      <c r="C229" s="124">
        <v>30</v>
      </c>
      <c r="D229" s="100" t="s">
        <v>564</v>
      </c>
      <c r="E229" s="103"/>
      <c r="F229" s="103"/>
      <c r="G229" s="104">
        <f t="shared" si="22"/>
        <v>0</v>
      </c>
    </row>
    <row r="230" spans="1:7" s="13" customFormat="1" ht="25.5" x14ac:dyDescent="0.2">
      <c r="A230" s="128" t="s">
        <v>84</v>
      </c>
      <c r="B230" s="109" t="s">
        <v>816</v>
      </c>
      <c r="C230" s="124">
        <v>22</v>
      </c>
      <c r="D230" s="100" t="s">
        <v>564</v>
      </c>
      <c r="E230" s="103"/>
      <c r="F230" s="103"/>
      <c r="G230" s="104">
        <f t="shared" si="22"/>
        <v>0</v>
      </c>
    </row>
    <row r="231" spans="1:7" s="13" customFormat="1" x14ac:dyDescent="0.2">
      <c r="A231" s="128" t="s">
        <v>85</v>
      </c>
      <c r="B231" s="84" t="s">
        <v>403</v>
      </c>
      <c r="C231" s="124">
        <v>111</v>
      </c>
      <c r="D231" s="102" t="s">
        <v>62</v>
      </c>
      <c r="E231" s="103"/>
      <c r="F231" s="103"/>
      <c r="G231" s="104">
        <f t="shared" si="22"/>
        <v>0</v>
      </c>
    </row>
    <row r="232" spans="1:7" s="13" customFormat="1" x14ac:dyDescent="0.2">
      <c r="A232" s="128" t="s">
        <v>87</v>
      </c>
      <c r="B232" s="84" t="s">
        <v>404</v>
      </c>
      <c r="C232" s="124">
        <v>111</v>
      </c>
      <c r="D232" s="102" t="s">
        <v>62</v>
      </c>
      <c r="E232" s="103"/>
      <c r="F232" s="103"/>
      <c r="G232" s="104">
        <f t="shared" si="22"/>
        <v>0</v>
      </c>
    </row>
    <row r="233" spans="1:7" s="13" customFormat="1" ht="25.5" x14ac:dyDescent="0.2">
      <c r="A233" s="128" t="s">
        <v>89</v>
      </c>
      <c r="B233" s="84" t="s">
        <v>862</v>
      </c>
      <c r="C233" s="124">
        <v>30</v>
      </c>
      <c r="D233" s="100" t="s">
        <v>564</v>
      </c>
      <c r="E233" s="103"/>
      <c r="F233" s="103"/>
      <c r="G233" s="104">
        <f t="shared" si="22"/>
        <v>0</v>
      </c>
    </row>
    <row r="234" spans="1:7" s="13" customFormat="1" ht="25.5" x14ac:dyDescent="0.2">
      <c r="A234" s="128" t="s">
        <v>276</v>
      </c>
      <c r="B234" s="84" t="s">
        <v>864</v>
      </c>
      <c r="C234" s="124">
        <v>15</v>
      </c>
      <c r="D234" s="100" t="s">
        <v>564</v>
      </c>
      <c r="E234" s="103"/>
      <c r="F234" s="103"/>
      <c r="G234" s="104">
        <f t="shared" si="22"/>
        <v>0</v>
      </c>
    </row>
    <row r="235" spans="1:7" s="13" customFormat="1" ht="25.5" x14ac:dyDescent="0.2">
      <c r="A235" s="128" t="s">
        <v>279</v>
      </c>
      <c r="B235" s="84" t="s">
        <v>865</v>
      </c>
      <c r="C235" s="124">
        <v>20</v>
      </c>
      <c r="D235" s="100" t="s">
        <v>564</v>
      </c>
      <c r="E235" s="103"/>
      <c r="F235" s="103"/>
      <c r="G235" s="104">
        <f t="shared" si="22"/>
        <v>0</v>
      </c>
    </row>
    <row r="236" spans="1:7" s="13" customFormat="1" ht="25.5" x14ac:dyDescent="0.2">
      <c r="A236" s="128" t="s">
        <v>282</v>
      </c>
      <c r="B236" s="84" t="s">
        <v>866</v>
      </c>
      <c r="C236" s="124">
        <v>20</v>
      </c>
      <c r="D236" s="100" t="s">
        <v>564</v>
      </c>
      <c r="E236" s="103"/>
      <c r="F236" s="103"/>
      <c r="G236" s="104">
        <f t="shared" si="22"/>
        <v>0</v>
      </c>
    </row>
    <row r="237" spans="1:7" s="13" customFormat="1" ht="25.5" x14ac:dyDescent="0.2">
      <c r="A237" s="128" t="s">
        <v>288</v>
      </c>
      <c r="B237" s="84" t="s">
        <v>867</v>
      </c>
      <c r="C237" s="124">
        <v>40</v>
      </c>
      <c r="D237" s="100" t="s">
        <v>564</v>
      </c>
      <c r="E237" s="103"/>
      <c r="F237" s="103"/>
      <c r="G237" s="104">
        <f t="shared" si="22"/>
        <v>0</v>
      </c>
    </row>
    <row r="238" spans="1:7" s="13" customFormat="1" x14ac:dyDescent="0.2">
      <c r="A238" s="128" t="s">
        <v>290</v>
      </c>
      <c r="B238" s="84" t="s">
        <v>878</v>
      </c>
      <c r="C238" s="124">
        <v>1</v>
      </c>
      <c r="D238" s="100" t="s">
        <v>564</v>
      </c>
      <c r="E238" s="103"/>
      <c r="F238" s="103"/>
      <c r="G238" s="104">
        <f t="shared" si="22"/>
        <v>0</v>
      </c>
    </row>
    <row r="239" spans="1:7" s="13" customFormat="1" x14ac:dyDescent="0.2">
      <c r="A239" s="128" t="s">
        <v>291</v>
      </c>
      <c r="B239" s="140" t="s">
        <v>877</v>
      </c>
      <c r="C239" s="124">
        <v>1</v>
      </c>
      <c r="D239" s="100" t="s">
        <v>564</v>
      </c>
      <c r="E239" s="103"/>
      <c r="F239" s="103"/>
      <c r="G239" s="104">
        <f t="shared" si="22"/>
        <v>0</v>
      </c>
    </row>
    <row r="240" spans="1:7" s="13" customFormat="1" x14ac:dyDescent="0.2">
      <c r="A240" s="128" t="s">
        <v>305</v>
      </c>
      <c r="B240" s="84" t="s">
        <v>407</v>
      </c>
      <c r="C240" s="124">
        <v>17</v>
      </c>
      <c r="D240" s="100" t="s">
        <v>564</v>
      </c>
      <c r="E240" s="103"/>
      <c r="F240" s="103"/>
      <c r="G240" s="104">
        <f t="shared" si="22"/>
        <v>0</v>
      </c>
    </row>
    <row r="241" spans="1:7" s="13" customFormat="1" x14ac:dyDescent="0.2">
      <c r="A241" s="128" t="s">
        <v>310</v>
      </c>
      <c r="B241" s="84" t="s">
        <v>408</v>
      </c>
      <c r="C241" s="124">
        <v>11</v>
      </c>
      <c r="D241" s="100" t="s">
        <v>564</v>
      </c>
      <c r="E241" s="103"/>
      <c r="F241" s="103"/>
      <c r="G241" s="104">
        <f t="shared" si="22"/>
        <v>0</v>
      </c>
    </row>
    <row r="242" spans="1:7" s="13" customFormat="1" x14ac:dyDescent="0.2">
      <c r="A242" s="128" t="s">
        <v>311</v>
      </c>
      <c r="B242" s="84" t="s">
        <v>856</v>
      </c>
      <c r="C242" s="124">
        <v>95</v>
      </c>
      <c r="D242" s="100" t="s">
        <v>564</v>
      </c>
      <c r="E242" s="103"/>
      <c r="F242" s="103"/>
      <c r="G242" s="104">
        <f t="shared" si="22"/>
        <v>0</v>
      </c>
    </row>
    <row r="243" spans="1:7" s="13" customFormat="1" x14ac:dyDescent="0.2">
      <c r="A243" s="128" t="s">
        <v>362</v>
      </c>
      <c r="B243" s="84" t="s">
        <v>409</v>
      </c>
      <c r="C243" s="124">
        <v>7</v>
      </c>
      <c r="D243" s="100" t="s">
        <v>564</v>
      </c>
      <c r="E243" s="103"/>
      <c r="F243" s="103"/>
      <c r="G243" s="104">
        <f t="shared" si="22"/>
        <v>0</v>
      </c>
    </row>
    <row r="244" spans="1:7" s="13" customFormat="1" x14ac:dyDescent="0.2">
      <c r="A244" s="128" t="s">
        <v>363</v>
      </c>
      <c r="B244" s="140" t="s">
        <v>881</v>
      </c>
      <c r="C244" s="124">
        <v>1</v>
      </c>
      <c r="D244" s="100" t="s">
        <v>564</v>
      </c>
      <c r="E244" s="103"/>
      <c r="F244" s="103"/>
      <c r="G244" s="104">
        <f t="shared" si="22"/>
        <v>0</v>
      </c>
    </row>
    <row r="245" spans="1:7" s="13" customFormat="1" x14ac:dyDescent="0.2">
      <c r="A245" s="128" t="s">
        <v>366</v>
      </c>
      <c r="B245" s="84" t="s">
        <v>514</v>
      </c>
      <c r="C245" s="100">
        <v>1900</v>
      </c>
      <c r="D245" s="100" t="s">
        <v>564</v>
      </c>
      <c r="E245" s="103"/>
      <c r="F245" s="103"/>
      <c r="G245" s="104">
        <f t="shared" si="22"/>
        <v>0</v>
      </c>
    </row>
    <row r="246" spans="1:7" s="13" customFormat="1" x14ac:dyDescent="0.2">
      <c r="A246" s="128" t="s">
        <v>384</v>
      </c>
      <c r="B246" s="84" t="s">
        <v>855</v>
      </c>
      <c r="C246" s="124">
        <v>94</v>
      </c>
      <c r="D246" s="100" t="s">
        <v>564</v>
      </c>
      <c r="E246" s="103"/>
      <c r="F246" s="103"/>
      <c r="G246" s="104">
        <f t="shared" si="22"/>
        <v>0</v>
      </c>
    </row>
    <row r="247" spans="1:7" s="13" customFormat="1" x14ac:dyDescent="0.2">
      <c r="A247" s="128" t="s">
        <v>385</v>
      </c>
      <c r="B247" s="84" t="s">
        <v>410</v>
      </c>
      <c r="C247" s="124">
        <v>4</v>
      </c>
      <c r="D247" s="100" t="s">
        <v>564</v>
      </c>
      <c r="E247" s="103"/>
      <c r="F247" s="103"/>
      <c r="G247" s="104">
        <f t="shared" si="22"/>
        <v>0</v>
      </c>
    </row>
    <row r="248" spans="1:7" s="13" customFormat="1" x14ac:dyDescent="0.2">
      <c r="A248" s="128" t="s">
        <v>386</v>
      </c>
      <c r="B248" s="140" t="s">
        <v>882</v>
      </c>
      <c r="C248" s="124">
        <v>3</v>
      </c>
      <c r="D248" s="100" t="s">
        <v>564</v>
      </c>
      <c r="E248" s="103"/>
      <c r="F248" s="103"/>
      <c r="G248" s="104">
        <f t="shared" si="22"/>
        <v>0</v>
      </c>
    </row>
    <row r="249" spans="1:7" s="13" customFormat="1" x14ac:dyDescent="0.2">
      <c r="A249" s="128" t="s">
        <v>387</v>
      </c>
      <c r="B249" s="84" t="s">
        <v>411</v>
      </c>
      <c r="C249" s="124">
        <v>282</v>
      </c>
      <c r="D249" s="102" t="s">
        <v>62</v>
      </c>
      <c r="E249" s="103"/>
      <c r="F249" s="103"/>
      <c r="G249" s="104">
        <f t="shared" ref="G249:G277" si="23">SUM(E249,F249)*C249</f>
        <v>0</v>
      </c>
    </row>
    <row r="250" spans="1:7" s="13" customFormat="1" x14ac:dyDescent="0.2">
      <c r="A250" s="128" t="s">
        <v>388</v>
      </c>
      <c r="B250" s="84" t="s">
        <v>412</v>
      </c>
      <c r="C250" s="124">
        <v>2</v>
      </c>
      <c r="D250" s="100" t="s">
        <v>564</v>
      </c>
      <c r="E250" s="103"/>
      <c r="F250" s="103"/>
      <c r="G250" s="104">
        <f t="shared" si="23"/>
        <v>0</v>
      </c>
    </row>
    <row r="251" spans="1:7" s="13" customFormat="1" x14ac:dyDescent="0.2">
      <c r="A251" s="128" t="s">
        <v>389</v>
      </c>
      <c r="B251" s="84" t="s">
        <v>852</v>
      </c>
      <c r="C251" s="124">
        <v>2</v>
      </c>
      <c r="D251" s="100" t="s">
        <v>564</v>
      </c>
      <c r="E251" s="103"/>
      <c r="F251" s="103"/>
      <c r="G251" s="104">
        <f t="shared" si="23"/>
        <v>0</v>
      </c>
    </row>
    <row r="252" spans="1:7" s="13" customFormat="1" x14ac:dyDescent="0.2">
      <c r="A252" s="128" t="s">
        <v>390</v>
      </c>
      <c r="B252" s="84" t="s">
        <v>413</v>
      </c>
      <c r="C252" s="124">
        <v>11</v>
      </c>
      <c r="D252" s="100" t="s">
        <v>564</v>
      </c>
      <c r="E252" s="103"/>
      <c r="F252" s="103"/>
      <c r="G252" s="104">
        <f t="shared" si="23"/>
        <v>0</v>
      </c>
    </row>
    <row r="253" spans="1:7" s="13" customFormat="1" x14ac:dyDescent="0.2">
      <c r="A253" s="128" t="s">
        <v>391</v>
      </c>
      <c r="B253" s="140" t="s">
        <v>880</v>
      </c>
      <c r="C253" s="124">
        <v>10</v>
      </c>
      <c r="D253" s="100" t="s">
        <v>564</v>
      </c>
      <c r="E253" s="103"/>
      <c r="F253" s="103"/>
      <c r="G253" s="104">
        <f t="shared" si="23"/>
        <v>0</v>
      </c>
    </row>
    <row r="254" spans="1:7" s="13" customFormat="1" x14ac:dyDescent="0.2">
      <c r="A254" s="128" t="s">
        <v>392</v>
      </c>
      <c r="B254" s="84" t="s">
        <v>414</v>
      </c>
      <c r="C254" s="124">
        <v>300</v>
      </c>
      <c r="D254" s="100" t="s">
        <v>564</v>
      </c>
      <c r="E254" s="103"/>
      <c r="F254" s="103"/>
      <c r="G254" s="104">
        <f t="shared" si="23"/>
        <v>0</v>
      </c>
    </row>
    <row r="255" spans="1:7" s="13" customFormat="1" x14ac:dyDescent="0.2">
      <c r="A255" s="128" t="s">
        <v>393</v>
      </c>
      <c r="B255" s="84" t="s">
        <v>415</v>
      </c>
      <c r="C255" s="124">
        <v>300</v>
      </c>
      <c r="D255" s="102" t="s">
        <v>62</v>
      </c>
      <c r="E255" s="103"/>
      <c r="F255" s="103"/>
      <c r="G255" s="104">
        <f t="shared" si="23"/>
        <v>0</v>
      </c>
    </row>
    <row r="256" spans="1:7" s="13" customFormat="1" x14ac:dyDescent="0.2">
      <c r="A256" s="128" t="s">
        <v>394</v>
      </c>
      <c r="B256" s="84" t="s">
        <v>853</v>
      </c>
      <c r="C256" s="124">
        <v>282</v>
      </c>
      <c r="D256" s="102" t="s">
        <v>62</v>
      </c>
      <c r="E256" s="103"/>
      <c r="F256" s="103"/>
      <c r="G256" s="104">
        <f t="shared" si="23"/>
        <v>0</v>
      </c>
    </row>
    <row r="257" spans="1:9" s="13" customFormat="1" x14ac:dyDescent="0.2">
      <c r="A257" s="128" t="s">
        <v>395</v>
      </c>
      <c r="B257" s="84" t="s">
        <v>854</v>
      </c>
      <c r="C257" s="124">
        <v>6</v>
      </c>
      <c r="D257" s="102" t="s">
        <v>62</v>
      </c>
      <c r="E257" s="103"/>
      <c r="F257" s="103"/>
      <c r="G257" s="104">
        <f t="shared" si="23"/>
        <v>0</v>
      </c>
    </row>
    <row r="258" spans="1:9" s="13" customFormat="1" x14ac:dyDescent="0.2">
      <c r="A258" s="128" t="s">
        <v>396</v>
      </c>
      <c r="B258" s="84" t="s">
        <v>416</v>
      </c>
      <c r="C258" s="124">
        <v>6</v>
      </c>
      <c r="D258" s="102" t="s">
        <v>62</v>
      </c>
      <c r="E258" s="103"/>
      <c r="F258" s="103"/>
      <c r="G258" s="104">
        <f t="shared" si="23"/>
        <v>0</v>
      </c>
    </row>
    <row r="259" spans="1:9" x14ac:dyDescent="0.2">
      <c r="A259" s="128" t="s">
        <v>397</v>
      </c>
      <c r="B259" s="141" t="s">
        <v>885</v>
      </c>
      <c r="C259" s="124">
        <v>30</v>
      </c>
      <c r="D259" s="100" t="s">
        <v>564</v>
      </c>
      <c r="E259" s="103"/>
      <c r="F259" s="103"/>
      <c r="G259" s="104">
        <f t="shared" si="23"/>
        <v>0</v>
      </c>
    </row>
    <row r="260" spans="1:9" ht="25.5" x14ac:dyDescent="0.2">
      <c r="A260" s="128" t="s">
        <v>398</v>
      </c>
      <c r="B260" s="84" t="s">
        <v>858</v>
      </c>
      <c r="C260" s="124">
        <v>90</v>
      </c>
      <c r="D260" s="102" t="s">
        <v>62</v>
      </c>
      <c r="E260" s="103"/>
      <c r="F260" s="103"/>
      <c r="G260" s="104">
        <f t="shared" si="23"/>
        <v>0</v>
      </c>
    </row>
    <row r="261" spans="1:9" ht="25.5" x14ac:dyDescent="0.2">
      <c r="A261" s="128" t="s">
        <v>399</v>
      </c>
      <c r="B261" s="84" t="s">
        <v>417</v>
      </c>
      <c r="C261" s="124">
        <v>333</v>
      </c>
      <c r="D261" s="102" t="s">
        <v>62</v>
      </c>
      <c r="E261" s="103"/>
      <c r="F261" s="103"/>
      <c r="G261" s="104">
        <f t="shared" si="23"/>
        <v>0</v>
      </c>
    </row>
    <row r="262" spans="1:9" ht="25.5" x14ac:dyDescent="0.2">
      <c r="A262" s="128" t="s">
        <v>400</v>
      </c>
      <c r="B262" s="140" t="s">
        <v>835</v>
      </c>
      <c r="C262" s="124">
        <v>24</v>
      </c>
      <c r="D262" s="102" t="s">
        <v>62</v>
      </c>
      <c r="E262" s="103"/>
      <c r="F262" s="103"/>
      <c r="G262" s="104">
        <f t="shared" si="23"/>
        <v>0</v>
      </c>
      <c r="I262" s="77"/>
    </row>
    <row r="263" spans="1:9" ht="25.5" x14ac:dyDescent="0.2">
      <c r="A263" s="128" t="s">
        <v>401</v>
      </c>
      <c r="B263" s="84" t="s">
        <v>857</v>
      </c>
      <c r="C263" s="124">
        <v>45</v>
      </c>
      <c r="D263" s="102" t="s">
        <v>62</v>
      </c>
      <c r="E263" s="103"/>
      <c r="F263" s="103"/>
      <c r="G263" s="104">
        <f t="shared" si="23"/>
        <v>0</v>
      </c>
    </row>
    <row r="264" spans="1:9" s="13" customFormat="1" ht="25.5" x14ac:dyDescent="0.2">
      <c r="A264" s="128" t="s">
        <v>402</v>
      </c>
      <c r="B264" s="84" t="s">
        <v>836</v>
      </c>
      <c r="C264" s="124">
        <v>6</v>
      </c>
      <c r="D264" s="102" t="s">
        <v>62</v>
      </c>
      <c r="E264" s="103"/>
      <c r="F264" s="103"/>
      <c r="G264" s="104">
        <f t="shared" si="23"/>
        <v>0</v>
      </c>
    </row>
    <row r="265" spans="1:9" s="13" customFormat="1" x14ac:dyDescent="0.2">
      <c r="A265" s="128" t="s">
        <v>817</v>
      </c>
      <c r="B265" s="84" t="s">
        <v>813</v>
      </c>
      <c r="C265" s="124">
        <v>270</v>
      </c>
      <c r="D265" s="102" t="s">
        <v>62</v>
      </c>
      <c r="E265" s="103"/>
      <c r="F265" s="103"/>
      <c r="G265" s="104">
        <f t="shared" si="23"/>
        <v>0</v>
      </c>
    </row>
    <row r="266" spans="1:9" s="13" customFormat="1" x14ac:dyDescent="0.2">
      <c r="A266" s="128" t="s">
        <v>860</v>
      </c>
      <c r="B266" s="84" t="s">
        <v>884</v>
      </c>
      <c r="C266" s="124">
        <v>70</v>
      </c>
      <c r="D266" s="100" t="s">
        <v>564</v>
      </c>
      <c r="E266" s="103"/>
      <c r="F266" s="103"/>
      <c r="G266" s="104">
        <f t="shared" si="23"/>
        <v>0</v>
      </c>
    </row>
    <row r="267" spans="1:9" x14ac:dyDescent="0.2">
      <c r="A267" s="128" t="s">
        <v>869</v>
      </c>
      <c r="B267" s="84" t="s">
        <v>418</v>
      </c>
      <c r="C267" s="124">
        <v>21</v>
      </c>
      <c r="D267" s="100" t="s">
        <v>564</v>
      </c>
      <c r="E267" s="103"/>
      <c r="F267" s="103"/>
      <c r="G267" s="104">
        <f t="shared" si="23"/>
        <v>0</v>
      </c>
    </row>
    <row r="268" spans="1:9" x14ac:dyDescent="0.2">
      <c r="A268" s="128" t="s">
        <v>870</v>
      </c>
      <c r="B268" s="84" t="s">
        <v>419</v>
      </c>
      <c r="C268" s="124">
        <v>50</v>
      </c>
      <c r="D268" s="100" t="s">
        <v>564</v>
      </c>
      <c r="E268" s="103"/>
      <c r="F268" s="103"/>
      <c r="G268" s="104">
        <f t="shared" si="23"/>
        <v>0</v>
      </c>
    </row>
    <row r="269" spans="1:9" x14ac:dyDescent="0.2">
      <c r="A269" s="128" t="s">
        <v>871</v>
      </c>
      <c r="B269" s="84" t="s">
        <v>420</v>
      </c>
      <c r="C269" s="124">
        <v>250</v>
      </c>
      <c r="D269" s="100" t="s">
        <v>564</v>
      </c>
      <c r="E269" s="103"/>
      <c r="F269" s="103"/>
      <c r="G269" s="104">
        <f t="shared" si="23"/>
        <v>0</v>
      </c>
    </row>
    <row r="270" spans="1:9" x14ac:dyDescent="0.2">
      <c r="A270" s="128" t="s">
        <v>879</v>
      </c>
      <c r="B270" s="84" t="s">
        <v>421</v>
      </c>
      <c r="C270" s="124">
        <v>250</v>
      </c>
      <c r="D270" s="100" t="s">
        <v>564</v>
      </c>
      <c r="E270" s="103"/>
      <c r="F270" s="103"/>
      <c r="G270" s="104">
        <f t="shared" si="23"/>
        <v>0</v>
      </c>
    </row>
    <row r="271" spans="1:9" x14ac:dyDescent="0.2">
      <c r="A271" s="128" t="s">
        <v>861</v>
      </c>
      <c r="B271" s="84" t="s">
        <v>422</v>
      </c>
      <c r="C271" s="124">
        <v>27</v>
      </c>
      <c r="D271" s="100" t="s">
        <v>564</v>
      </c>
      <c r="E271" s="103"/>
      <c r="F271" s="103"/>
      <c r="G271" s="104">
        <f t="shared" si="23"/>
        <v>0</v>
      </c>
    </row>
    <row r="272" spans="1:9" x14ac:dyDescent="0.2">
      <c r="A272" s="128" t="s">
        <v>868</v>
      </c>
      <c r="B272" s="84" t="s">
        <v>515</v>
      </c>
      <c r="C272" s="124">
        <v>960</v>
      </c>
      <c r="D272" s="100" t="s">
        <v>564</v>
      </c>
      <c r="E272" s="103"/>
      <c r="F272" s="103"/>
      <c r="G272" s="104">
        <f t="shared" si="23"/>
        <v>0</v>
      </c>
    </row>
    <row r="273" spans="1:9" x14ac:dyDescent="0.2">
      <c r="A273" s="128" t="s">
        <v>405</v>
      </c>
      <c r="B273" s="84" t="s">
        <v>423</v>
      </c>
      <c r="C273" s="124">
        <v>324</v>
      </c>
      <c r="D273" s="100" t="s">
        <v>564</v>
      </c>
      <c r="E273" s="103"/>
      <c r="F273" s="103"/>
      <c r="G273" s="104">
        <f t="shared" si="23"/>
        <v>0</v>
      </c>
    </row>
    <row r="274" spans="1:9" s="13" customFormat="1" ht="25.5" x14ac:dyDescent="0.2">
      <c r="A274" s="128" t="s">
        <v>883</v>
      </c>
      <c r="B274" s="84" t="s">
        <v>890</v>
      </c>
      <c r="C274" s="124">
        <v>1</v>
      </c>
      <c r="D274" s="100" t="s">
        <v>564</v>
      </c>
      <c r="E274" s="103"/>
      <c r="F274" s="103"/>
      <c r="G274" s="104">
        <f t="shared" si="23"/>
        <v>0</v>
      </c>
    </row>
    <row r="275" spans="1:9" s="13" customFormat="1" ht="25.5" x14ac:dyDescent="0.2">
      <c r="A275" s="128" t="s">
        <v>406</v>
      </c>
      <c r="B275" s="110" t="s">
        <v>814</v>
      </c>
      <c r="C275" s="124">
        <v>1</v>
      </c>
      <c r="D275" s="100" t="s">
        <v>564</v>
      </c>
      <c r="E275" s="103"/>
      <c r="F275" s="103"/>
      <c r="G275" s="104">
        <f t="shared" si="23"/>
        <v>0</v>
      </c>
      <c r="I275" s="77"/>
    </row>
    <row r="276" spans="1:9" s="13" customFormat="1" x14ac:dyDescent="0.2">
      <c r="A276" s="128" t="s">
        <v>886</v>
      </c>
      <c r="B276" s="84" t="s">
        <v>424</v>
      </c>
      <c r="C276" s="124">
        <v>4</v>
      </c>
      <c r="D276" s="100" t="s">
        <v>564</v>
      </c>
      <c r="E276" s="103"/>
      <c r="F276" s="103"/>
      <c r="G276" s="104">
        <f t="shared" si="23"/>
        <v>0</v>
      </c>
    </row>
    <row r="277" spans="1:9" s="13" customFormat="1" x14ac:dyDescent="0.2">
      <c r="A277" s="128" t="s">
        <v>891</v>
      </c>
      <c r="B277" s="84" t="s">
        <v>425</v>
      </c>
      <c r="C277" s="124">
        <v>4</v>
      </c>
      <c r="D277" s="100" t="s">
        <v>564</v>
      </c>
      <c r="E277" s="103"/>
      <c r="F277" s="103"/>
      <c r="G277" s="104">
        <f t="shared" si="23"/>
        <v>0</v>
      </c>
    </row>
    <row r="278" spans="1:9" s="13" customFormat="1" x14ac:dyDescent="0.2">
      <c r="A278" s="126" t="s">
        <v>426</v>
      </c>
      <c r="B278" s="122" t="s">
        <v>427</v>
      </c>
      <c r="C278" s="124"/>
      <c r="D278" s="102"/>
      <c r="E278" s="127"/>
      <c r="F278" s="127"/>
      <c r="G278" s="104"/>
      <c r="I278" s="77"/>
    </row>
    <row r="279" spans="1:9" s="13" customFormat="1" x14ac:dyDescent="0.2">
      <c r="A279" s="128" t="s">
        <v>59</v>
      </c>
      <c r="B279" s="84" t="s">
        <v>843</v>
      </c>
      <c r="C279" s="100">
        <v>7910</v>
      </c>
      <c r="D279" s="102" t="s">
        <v>62</v>
      </c>
      <c r="E279" s="103"/>
      <c r="F279" s="103"/>
      <c r="G279" s="104">
        <f t="shared" ref="G279:G297" si="24">SUM(E279,F279)*C279</f>
        <v>0</v>
      </c>
    </row>
    <row r="280" spans="1:9" s="13" customFormat="1" x14ac:dyDescent="0.2">
      <c r="A280" s="128" t="s">
        <v>60</v>
      </c>
      <c r="B280" s="84" t="s">
        <v>844</v>
      </c>
      <c r="C280" s="124">
        <v>350</v>
      </c>
      <c r="D280" s="102" t="s">
        <v>62</v>
      </c>
      <c r="E280" s="103"/>
      <c r="F280" s="103"/>
      <c r="G280" s="104">
        <f t="shared" si="24"/>
        <v>0</v>
      </c>
    </row>
    <row r="281" spans="1:9" s="13" customFormat="1" x14ac:dyDescent="0.2">
      <c r="A281" s="128" t="s">
        <v>67</v>
      </c>
      <c r="B281" s="84" t="s">
        <v>845</v>
      </c>
      <c r="C281" s="124">
        <v>150</v>
      </c>
      <c r="D281" s="102" t="s">
        <v>62</v>
      </c>
      <c r="E281" s="103"/>
      <c r="F281" s="103"/>
      <c r="G281" s="104">
        <f t="shared" si="24"/>
        <v>0</v>
      </c>
    </row>
    <row r="282" spans="1:9" s="13" customFormat="1" x14ac:dyDescent="0.2">
      <c r="A282" s="128" t="s">
        <v>68</v>
      </c>
      <c r="B282" s="84" t="s">
        <v>428</v>
      </c>
      <c r="C282" s="124">
        <v>350</v>
      </c>
      <c r="D282" s="102" t="s">
        <v>62</v>
      </c>
      <c r="E282" s="103"/>
      <c r="F282" s="103"/>
      <c r="G282" s="104">
        <f t="shared" si="24"/>
        <v>0</v>
      </c>
      <c r="I282" s="77"/>
    </row>
    <row r="283" spans="1:9" s="13" customFormat="1" ht="24.75" customHeight="1" x14ac:dyDescent="0.2">
      <c r="A283" s="128" t="s">
        <v>69</v>
      </c>
      <c r="B283" s="84" t="s">
        <v>429</v>
      </c>
      <c r="C283" s="124">
        <v>300</v>
      </c>
      <c r="D283" s="102" t="s">
        <v>62</v>
      </c>
      <c r="E283" s="103"/>
      <c r="F283" s="103"/>
      <c r="G283" s="104">
        <f t="shared" si="24"/>
        <v>0</v>
      </c>
    </row>
    <row r="284" spans="1:9" s="13" customFormat="1" x14ac:dyDescent="0.2">
      <c r="A284" s="128" t="s">
        <v>278</v>
      </c>
      <c r="B284" s="84" t="s">
        <v>430</v>
      </c>
      <c r="C284" s="124">
        <v>30</v>
      </c>
      <c r="D284" s="102" t="s">
        <v>62</v>
      </c>
      <c r="E284" s="103"/>
      <c r="F284" s="103"/>
      <c r="G284" s="104">
        <f t="shared" si="24"/>
        <v>0</v>
      </c>
    </row>
    <row r="285" spans="1:9" x14ac:dyDescent="0.2">
      <c r="A285" s="128" t="s">
        <v>280</v>
      </c>
      <c r="B285" s="84" t="s">
        <v>431</v>
      </c>
      <c r="C285" s="124">
        <v>120</v>
      </c>
      <c r="D285" s="102" t="s">
        <v>62</v>
      </c>
      <c r="E285" s="103"/>
      <c r="F285" s="103"/>
      <c r="G285" s="104">
        <f t="shared" si="24"/>
        <v>0</v>
      </c>
    </row>
    <row r="286" spans="1:9" x14ac:dyDescent="0.2">
      <c r="A286" s="128" t="s">
        <v>300</v>
      </c>
      <c r="B286" s="140" t="s">
        <v>910</v>
      </c>
      <c r="C286" s="124">
        <v>50</v>
      </c>
      <c r="D286" s="102" t="s">
        <v>62</v>
      </c>
      <c r="E286" s="103"/>
      <c r="F286" s="103"/>
      <c r="G286" s="104">
        <f t="shared" si="24"/>
        <v>0</v>
      </c>
    </row>
    <row r="287" spans="1:9" s="13" customFormat="1" x14ac:dyDescent="0.2">
      <c r="A287" s="128" t="s">
        <v>308</v>
      </c>
      <c r="B287" s="84" t="s">
        <v>846</v>
      </c>
      <c r="C287" s="124">
        <v>495</v>
      </c>
      <c r="D287" s="102" t="s">
        <v>62</v>
      </c>
      <c r="E287" s="103"/>
      <c r="F287" s="103"/>
      <c r="G287" s="104">
        <f t="shared" si="24"/>
        <v>0</v>
      </c>
    </row>
    <row r="288" spans="1:9" s="13" customFormat="1" ht="25.5" x14ac:dyDescent="0.2">
      <c r="A288" s="128" t="s">
        <v>432</v>
      </c>
      <c r="B288" s="140" t="s">
        <v>875</v>
      </c>
      <c r="C288" s="124">
        <v>60</v>
      </c>
      <c r="D288" s="102" t="s">
        <v>62</v>
      </c>
      <c r="E288" s="103"/>
      <c r="F288" s="103"/>
      <c r="G288" s="104">
        <f t="shared" si="24"/>
        <v>0</v>
      </c>
    </row>
    <row r="289" spans="1:7" s="13" customFormat="1" x14ac:dyDescent="0.2">
      <c r="A289" s="128" t="s">
        <v>433</v>
      </c>
      <c r="B289" s="84" t="s">
        <v>841</v>
      </c>
      <c r="C289" s="124">
        <v>10</v>
      </c>
      <c r="D289" s="100" t="s">
        <v>564</v>
      </c>
      <c r="E289" s="103"/>
      <c r="F289" s="103"/>
      <c r="G289" s="104">
        <f t="shared" si="24"/>
        <v>0</v>
      </c>
    </row>
    <row r="290" spans="1:7" s="13" customFormat="1" x14ac:dyDescent="0.2">
      <c r="A290" s="128" t="s">
        <v>434</v>
      </c>
      <c r="B290" s="84" t="s">
        <v>842</v>
      </c>
      <c r="C290" s="124">
        <v>10</v>
      </c>
      <c r="D290" s="100" t="s">
        <v>564</v>
      </c>
      <c r="E290" s="103"/>
      <c r="F290" s="103"/>
      <c r="G290" s="104">
        <f t="shared" si="24"/>
        <v>0</v>
      </c>
    </row>
    <row r="291" spans="1:7" s="13" customFormat="1" x14ac:dyDescent="0.2">
      <c r="A291" s="128" t="s">
        <v>847</v>
      </c>
      <c r="B291" s="84" t="s">
        <v>837</v>
      </c>
      <c r="C291" s="124">
        <v>300</v>
      </c>
      <c r="D291" s="100" t="s">
        <v>564</v>
      </c>
      <c r="E291" s="103"/>
      <c r="F291" s="103"/>
      <c r="G291" s="104">
        <f t="shared" si="24"/>
        <v>0</v>
      </c>
    </row>
    <row r="292" spans="1:7" s="13" customFormat="1" x14ac:dyDescent="0.2">
      <c r="A292" s="128" t="s">
        <v>848</v>
      </c>
      <c r="B292" s="84" t="s">
        <v>838</v>
      </c>
      <c r="C292" s="124">
        <v>50</v>
      </c>
      <c r="D292" s="100" t="s">
        <v>564</v>
      </c>
      <c r="E292" s="103"/>
      <c r="F292" s="103"/>
      <c r="G292" s="104">
        <f t="shared" si="24"/>
        <v>0</v>
      </c>
    </row>
    <row r="293" spans="1:7" s="13" customFormat="1" x14ac:dyDescent="0.2">
      <c r="A293" s="128" t="s">
        <v>849</v>
      </c>
      <c r="B293" s="84" t="s">
        <v>839</v>
      </c>
      <c r="C293" s="124">
        <v>50</v>
      </c>
      <c r="D293" s="100" t="s">
        <v>564</v>
      </c>
      <c r="E293" s="103"/>
      <c r="F293" s="103"/>
      <c r="G293" s="104">
        <f t="shared" si="24"/>
        <v>0</v>
      </c>
    </row>
    <row r="294" spans="1:7" s="13" customFormat="1" x14ac:dyDescent="0.2">
      <c r="A294" s="128" t="s">
        <v>435</v>
      </c>
      <c r="B294" s="84" t="s">
        <v>840</v>
      </c>
      <c r="C294" s="124">
        <v>60</v>
      </c>
      <c r="D294" s="100" t="s">
        <v>564</v>
      </c>
      <c r="E294" s="103"/>
      <c r="F294" s="103"/>
      <c r="G294" s="104">
        <f t="shared" si="24"/>
        <v>0</v>
      </c>
    </row>
    <row r="295" spans="1:7" s="13" customFormat="1" x14ac:dyDescent="0.2">
      <c r="A295" s="128" t="s">
        <v>850</v>
      </c>
      <c r="B295" s="84" t="s">
        <v>437</v>
      </c>
      <c r="C295" s="124">
        <v>4</v>
      </c>
      <c r="D295" s="100" t="s">
        <v>564</v>
      </c>
      <c r="E295" s="103"/>
      <c r="F295" s="103"/>
      <c r="G295" s="104">
        <f t="shared" si="24"/>
        <v>0</v>
      </c>
    </row>
    <row r="296" spans="1:7" s="13" customFormat="1" x14ac:dyDescent="0.2">
      <c r="A296" s="128" t="s">
        <v>436</v>
      </c>
      <c r="B296" s="84" t="s">
        <v>438</v>
      </c>
      <c r="C296" s="124">
        <v>3</v>
      </c>
      <c r="D296" s="100" t="s">
        <v>564</v>
      </c>
      <c r="E296" s="103"/>
      <c r="F296" s="103"/>
      <c r="G296" s="104">
        <f t="shared" si="24"/>
        <v>0</v>
      </c>
    </row>
    <row r="297" spans="1:7" s="13" customFormat="1" x14ac:dyDescent="0.2">
      <c r="A297" s="128" t="s">
        <v>876</v>
      </c>
      <c r="B297" s="84" t="s">
        <v>439</v>
      </c>
      <c r="C297" s="124">
        <v>2</v>
      </c>
      <c r="D297" s="100" t="s">
        <v>564</v>
      </c>
      <c r="E297" s="103"/>
      <c r="F297" s="103"/>
      <c r="G297" s="104">
        <f t="shared" si="24"/>
        <v>0</v>
      </c>
    </row>
    <row r="298" spans="1:7" s="13" customFormat="1" x14ac:dyDescent="0.2">
      <c r="A298" s="126" t="s">
        <v>440</v>
      </c>
      <c r="B298" s="122" t="s">
        <v>441</v>
      </c>
      <c r="C298" s="124"/>
      <c r="D298" s="102"/>
      <c r="E298" s="127"/>
      <c r="F298" s="127"/>
      <c r="G298" s="104"/>
    </row>
    <row r="299" spans="1:7" s="13" customFormat="1" x14ac:dyDescent="0.2">
      <c r="A299" s="128" t="s">
        <v>63</v>
      </c>
      <c r="B299" s="84" t="s">
        <v>442</v>
      </c>
      <c r="C299" s="124">
        <v>6</v>
      </c>
      <c r="D299" s="100" t="s">
        <v>564</v>
      </c>
      <c r="E299" s="103"/>
      <c r="F299" s="103"/>
      <c r="G299" s="104">
        <f t="shared" ref="G299:G333" si="25">SUM(E299,F299)*C299</f>
        <v>0</v>
      </c>
    </row>
    <row r="300" spans="1:7" s="13" customFormat="1" x14ac:dyDescent="0.2">
      <c r="A300" s="128" t="s">
        <v>111</v>
      </c>
      <c r="B300" s="84" t="s">
        <v>443</v>
      </c>
      <c r="C300" s="124">
        <v>60</v>
      </c>
      <c r="D300" s="102" t="s">
        <v>62</v>
      </c>
      <c r="E300" s="103"/>
      <c r="F300" s="103"/>
      <c r="G300" s="104">
        <f t="shared" si="25"/>
        <v>0</v>
      </c>
    </row>
    <row r="301" spans="1:7" s="13" customFormat="1" x14ac:dyDescent="0.2">
      <c r="A301" s="128" t="s">
        <v>112</v>
      </c>
      <c r="B301" s="140" t="s">
        <v>909</v>
      </c>
      <c r="C301" s="124">
        <v>4</v>
      </c>
      <c r="D301" s="100" t="s">
        <v>564</v>
      </c>
      <c r="E301" s="103"/>
      <c r="F301" s="103"/>
      <c r="G301" s="104">
        <f t="shared" si="25"/>
        <v>0</v>
      </c>
    </row>
    <row r="302" spans="1:7" s="13" customFormat="1" ht="25.5" x14ac:dyDescent="0.2">
      <c r="A302" s="128" t="s">
        <v>113</v>
      </c>
      <c r="B302" s="84" t="s">
        <v>728</v>
      </c>
      <c r="C302" s="142">
        <v>4080</v>
      </c>
      <c r="D302" s="102" t="s">
        <v>62</v>
      </c>
      <c r="E302" s="103"/>
      <c r="F302" s="103"/>
      <c r="G302" s="104">
        <f t="shared" si="25"/>
        <v>0</v>
      </c>
    </row>
    <row r="303" spans="1:7" s="13" customFormat="1" x14ac:dyDescent="0.2">
      <c r="A303" s="128" t="s">
        <v>114</v>
      </c>
      <c r="B303" s="84" t="s">
        <v>729</v>
      </c>
      <c r="C303" s="142">
        <v>6100</v>
      </c>
      <c r="D303" s="102" t="s">
        <v>62</v>
      </c>
      <c r="E303" s="103"/>
      <c r="F303" s="103"/>
      <c r="G303" s="104">
        <f t="shared" si="25"/>
        <v>0</v>
      </c>
    </row>
    <row r="304" spans="1:7" s="13" customFormat="1" x14ac:dyDescent="0.2">
      <c r="A304" s="128" t="s">
        <v>115</v>
      </c>
      <c r="B304" s="84" t="s">
        <v>851</v>
      </c>
      <c r="C304" s="124">
        <v>750</v>
      </c>
      <c r="D304" s="102" t="s">
        <v>62</v>
      </c>
      <c r="E304" s="103"/>
      <c r="F304" s="103"/>
      <c r="G304" s="104">
        <f t="shared" si="25"/>
        <v>0</v>
      </c>
    </row>
    <row r="305" spans="1:9" s="13" customFormat="1" ht="25.5" x14ac:dyDescent="0.2">
      <c r="A305" s="128" t="s">
        <v>116</v>
      </c>
      <c r="B305" s="84" t="s">
        <v>833</v>
      </c>
      <c r="C305" s="124">
        <v>123</v>
      </c>
      <c r="D305" s="100" t="s">
        <v>564</v>
      </c>
      <c r="E305" s="103"/>
      <c r="F305" s="103"/>
      <c r="G305" s="104">
        <f t="shared" si="25"/>
        <v>0</v>
      </c>
    </row>
    <row r="306" spans="1:9" s="13" customFormat="1" ht="38.25" x14ac:dyDescent="0.2">
      <c r="A306" s="128" t="s">
        <v>117</v>
      </c>
      <c r="B306" s="84" t="s">
        <v>834</v>
      </c>
      <c r="C306" s="124">
        <v>60</v>
      </c>
      <c r="D306" s="100" t="s">
        <v>564</v>
      </c>
      <c r="E306" s="103"/>
      <c r="F306" s="103"/>
      <c r="G306" s="104">
        <f t="shared" si="25"/>
        <v>0</v>
      </c>
    </row>
    <row r="307" spans="1:9" s="13" customFormat="1" x14ac:dyDescent="0.2">
      <c r="A307" s="128" t="s">
        <v>118</v>
      </c>
      <c r="B307" s="84" t="s">
        <v>805</v>
      </c>
      <c r="C307" s="124">
        <v>12</v>
      </c>
      <c r="D307" s="100" t="s">
        <v>564</v>
      </c>
      <c r="E307" s="103"/>
      <c r="F307" s="103"/>
      <c r="G307" s="104">
        <f t="shared" si="25"/>
        <v>0</v>
      </c>
    </row>
    <row r="308" spans="1:9" s="13" customFormat="1" x14ac:dyDescent="0.2">
      <c r="A308" s="128" t="s">
        <v>119</v>
      </c>
      <c r="B308" s="84" t="s">
        <v>806</v>
      </c>
      <c r="C308" s="124">
        <v>4</v>
      </c>
      <c r="D308" s="100" t="s">
        <v>564</v>
      </c>
      <c r="E308" s="103"/>
      <c r="F308" s="103"/>
      <c r="G308" s="104">
        <f t="shared" si="25"/>
        <v>0</v>
      </c>
    </row>
    <row r="309" spans="1:9" s="13" customFormat="1" x14ac:dyDescent="0.2">
      <c r="A309" s="128" t="s">
        <v>120</v>
      </c>
      <c r="B309" s="84" t="s">
        <v>807</v>
      </c>
      <c r="C309" s="124">
        <v>4</v>
      </c>
      <c r="D309" s="100" t="s">
        <v>564</v>
      </c>
      <c r="E309" s="103"/>
      <c r="F309" s="103"/>
      <c r="G309" s="104">
        <f t="shared" si="25"/>
        <v>0</v>
      </c>
      <c r="I309" s="77"/>
    </row>
    <row r="310" spans="1:9" x14ac:dyDescent="0.2">
      <c r="A310" s="128" t="s">
        <v>121</v>
      </c>
      <c r="B310" s="84" t="s">
        <v>808</v>
      </c>
      <c r="C310" s="124">
        <v>8</v>
      </c>
      <c r="D310" s="100" t="s">
        <v>564</v>
      </c>
      <c r="E310" s="103"/>
      <c r="F310" s="103"/>
      <c r="G310" s="104">
        <f t="shared" si="25"/>
        <v>0</v>
      </c>
    </row>
    <row r="311" spans="1:9" x14ac:dyDescent="0.2">
      <c r="A311" s="128" t="s">
        <v>122</v>
      </c>
      <c r="B311" s="84" t="s">
        <v>809</v>
      </c>
      <c r="C311" s="124">
        <v>90</v>
      </c>
      <c r="D311" s="100" t="s">
        <v>564</v>
      </c>
      <c r="E311" s="103"/>
      <c r="F311" s="103"/>
      <c r="G311" s="104">
        <f t="shared" si="25"/>
        <v>0</v>
      </c>
    </row>
    <row r="312" spans="1:9" x14ac:dyDescent="0.2">
      <c r="A312" s="128" t="s">
        <v>123</v>
      </c>
      <c r="B312" s="84" t="s">
        <v>810</v>
      </c>
      <c r="C312" s="124">
        <v>50</v>
      </c>
      <c r="D312" s="100" t="s">
        <v>564</v>
      </c>
      <c r="E312" s="103"/>
      <c r="F312" s="103"/>
      <c r="G312" s="104">
        <f t="shared" si="25"/>
        <v>0</v>
      </c>
    </row>
    <row r="313" spans="1:9" x14ac:dyDescent="0.2">
      <c r="A313" s="128" t="s">
        <v>124</v>
      </c>
      <c r="B313" s="84" t="s">
        <v>811</v>
      </c>
      <c r="C313" s="124">
        <v>90</v>
      </c>
      <c r="D313" s="100" t="s">
        <v>564</v>
      </c>
      <c r="E313" s="103"/>
      <c r="F313" s="103"/>
      <c r="G313" s="104">
        <f t="shared" si="25"/>
        <v>0</v>
      </c>
    </row>
    <row r="314" spans="1:9" x14ac:dyDescent="0.2">
      <c r="A314" s="128" t="s">
        <v>125</v>
      </c>
      <c r="B314" s="84" t="s">
        <v>812</v>
      </c>
      <c r="C314" s="124">
        <v>50</v>
      </c>
      <c r="D314" s="100" t="s">
        <v>564</v>
      </c>
      <c r="E314" s="103"/>
      <c r="F314" s="103"/>
      <c r="G314" s="104">
        <f t="shared" si="25"/>
        <v>0</v>
      </c>
    </row>
    <row r="315" spans="1:9" x14ac:dyDescent="0.2">
      <c r="A315" s="128" t="s">
        <v>126</v>
      </c>
      <c r="B315" s="84" t="s">
        <v>444</v>
      </c>
      <c r="C315" s="124">
        <v>16</v>
      </c>
      <c r="D315" s="100" t="s">
        <v>564</v>
      </c>
      <c r="E315" s="103"/>
      <c r="F315" s="103"/>
      <c r="G315" s="104">
        <f t="shared" si="25"/>
        <v>0</v>
      </c>
    </row>
    <row r="316" spans="1:9" x14ac:dyDescent="0.2">
      <c r="A316" s="128" t="s">
        <v>127</v>
      </c>
      <c r="B316" s="84" t="s">
        <v>445</v>
      </c>
      <c r="C316" s="124">
        <v>16</v>
      </c>
      <c r="D316" s="100" t="s">
        <v>564</v>
      </c>
      <c r="E316" s="103"/>
      <c r="F316" s="103"/>
      <c r="G316" s="104">
        <f t="shared" si="25"/>
        <v>0</v>
      </c>
    </row>
    <row r="317" spans="1:9" x14ac:dyDescent="0.2">
      <c r="A317" s="128" t="s">
        <v>128</v>
      </c>
      <c r="B317" s="84" t="s">
        <v>802</v>
      </c>
      <c r="C317" s="124">
        <v>4</v>
      </c>
      <c r="D317" s="100" t="s">
        <v>564</v>
      </c>
      <c r="E317" s="103"/>
      <c r="F317" s="103"/>
      <c r="G317" s="104">
        <f t="shared" si="25"/>
        <v>0</v>
      </c>
    </row>
    <row r="318" spans="1:9" x14ac:dyDescent="0.2">
      <c r="A318" s="128" t="s">
        <v>129</v>
      </c>
      <c r="B318" s="84" t="s">
        <v>803</v>
      </c>
      <c r="C318" s="124">
        <v>2</v>
      </c>
      <c r="D318" s="100" t="s">
        <v>564</v>
      </c>
      <c r="E318" s="103"/>
      <c r="F318" s="103"/>
      <c r="G318" s="104">
        <f t="shared" si="25"/>
        <v>0</v>
      </c>
      <c r="I318" s="77"/>
    </row>
    <row r="319" spans="1:9" x14ac:dyDescent="0.2">
      <c r="A319" s="128" t="s">
        <v>130</v>
      </c>
      <c r="B319" s="84" t="s">
        <v>804</v>
      </c>
      <c r="C319" s="124">
        <v>1</v>
      </c>
      <c r="D319" s="100" t="s">
        <v>564</v>
      </c>
      <c r="E319" s="103"/>
      <c r="F319" s="103"/>
      <c r="G319" s="104">
        <f t="shared" si="25"/>
        <v>0</v>
      </c>
    </row>
    <row r="320" spans="1:9" s="13" customFormat="1" ht="25.5" x14ac:dyDescent="0.2">
      <c r="A320" s="128" t="s">
        <v>131</v>
      </c>
      <c r="B320" s="111" t="s">
        <v>911</v>
      </c>
      <c r="C320" s="124">
        <v>1</v>
      </c>
      <c r="D320" s="100" t="s">
        <v>564</v>
      </c>
      <c r="E320" s="103"/>
      <c r="F320" s="103"/>
      <c r="G320" s="104">
        <f t="shared" si="25"/>
        <v>0</v>
      </c>
    </row>
    <row r="321" spans="1:7" s="13" customFormat="1" ht="51" x14ac:dyDescent="0.2">
      <c r="A321" s="128" t="s">
        <v>132</v>
      </c>
      <c r="B321" s="84" t="s">
        <v>446</v>
      </c>
      <c r="C321" s="124">
        <v>1</v>
      </c>
      <c r="D321" s="100" t="s">
        <v>564</v>
      </c>
      <c r="E321" s="103"/>
      <c r="F321" s="103"/>
      <c r="G321" s="104">
        <f t="shared" si="25"/>
        <v>0</v>
      </c>
    </row>
    <row r="322" spans="1:7" s="13" customFormat="1" ht="51" x14ac:dyDescent="0.2">
      <c r="A322" s="128" t="s">
        <v>133</v>
      </c>
      <c r="B322" s="84" t="s">
        <v>447</v>
      </c>
      <c r="C322" s="124">
        <v>1</v>
      </c>
      <c r="D322" s="100" t="s">
        <v>564</v>
      </c>
      <c r="E322" s="103"/>
      <c r="F322" s="103"/>
      <c r="G322" s="104">
        <f t="shared" si="25"/>
        <v>0</v>
      </c>
    </row>
    <row r="323" spans="1:7" ht="25.5" x14ac:dyDescent="0.2">
      <c r="A323" s="128" t="s">
        <v>134</v>
      </c>
      <c r="B323" s="84" t="s">
        <v>448</v>
      </c>
      <c r="C323" s="124">
        <v>5</v>
      </c>
      <c r="D323" s="100" t="s">
        <v>564</v>
      </c>
      <c r="E323" s="103"/>
      <c r="F323" s="103"/>
      <c r="G323" s="104">
        <f t="shared" si="25"/>
        <v>0</v>
      </c>
    </row>
    <row r="324" spans="1:7" x14ac:dyDescent="0.2">
      <c r="A324" s="128" t="s">
        <v>135</v>
      </c>
      <c r="B324" s="84" t="s">
        <v>449</v>
      </c>
      <c r="C324" s="124">
        <v>1</v>
      </c>
      <c r="D324" s="100" t="s">
        <v>564</v>
      </c>
      <c r="E324" s="103"/>
      <c r="F324" s="103"/>
      <c r="G324" s="104">
        <f t="shared" si="25"/>
        <v>0</v>
      </c>
    </row>
    <row r="325" spans="1:7" x14ac:dyDescent="0.2">
      <c r="A325" s="128" t="s">
        <v>136</v>
      </c>
      <c r="B325" s="140" t="s">
        <v>826</v>
      </c>
      <c r="C325" s="124">
        <v>3</v>
      </c>
      <c r="D325" s="100" t="s">
        <v>564</v>
      </c>
      <c r="E325" s="103"/>
      <c r="F325" s="103"/>
      <c r="G325" s="104">
        <f t="shared" si="25"/>
        <v>0</v>
      </c>
    </row>
    <row r="326" spans="1:7" ht="38.25" x14ac:dyDescent="0.2">
      <c r="A326" s="128" t="s">
        <v>137</v>
      </c>
      <c r="B326" s="84" t="s">
        <v>457</v>
      </c>
      <c r="C326" s="124">
        <v>36</v>
      </c>
      <c r="D326" s="100" t="s">
        <v>564</v>
      </c>
      <c r="E326" s="103"/>
      <c r="F326" s="103"/>
      <c r="G326" s="104">
        <f t="shared" si="25"/>
        <v>0</v>
      </c>
    </row>
    <row r="327" spans="1:7" ht="25.5" x14ac:dyDescent="0.2">
      <c r="A327" s="128" t="s">
        <v>138</v>
      </c>
      <c r="B327" s="84" t="s">
        <v>863</v>
      </c>
      <c r="C327" s="124">
        <v>60</v>
      </c>
      <c r="D327" s="100" t="s">
        <v>62</v>
      </c>
      <c r="E327" s="103"/>
      <c r="F327" s="103"/>
      <c r="G327" s="104">
        <f t="shared" si="25"/>
        <v>0</v>
      </c>
    </row>
    <row r="328" spans="1:7" ht="25.5" x14ac:dyDescent="0.2">
      <c r="A328" s="128" t="s">
        <v>139</v>
      </c>
      <c r="B328" s="84" t="s">
        <v>859</v>
      </c>
      <c r="C328" s="124">
        <v>60</v>
      </c>
      <c r="D328" s="100" t="s">
        <v>564</v>
      </c>
      <c r="E328" s="103"/>
      <c r="F328" s="103"/>
      <c r="G328" s="104">
        <f t="shared" si="25"/>
        <v>0</v>
      </c>
    </row>
    <row r="329" spans="1:7" x14ac:dyDescent="0.2">
      <c r="A329" s="128" t="s">
        <v>140</v>
      </c>
      <c r="B329" s="84" t="s">
        <v>458</v>
      </c>
      <c r="C329" s="124">
        <v>16</v>
      </c>
      <c r="D329" s="100" t="s">
        <v>564</v>
      </c>
      <c r="E329" s="103"/>
      <c r="F329" s="103"/>
      <c r="G329" s="104">
        <f t="shared" si="25"/>
        <v>0</v>
      </c>
    </row>
    <row r="330" spans="1:7" x14ac:dyDescent="0.2">
      <c r="A330" s="128" t="s">
        <v>141</v>
      </c>
      <c r="B330" s="84" t="s">
        <v>516</v>
      </c>
      <c r="C330" s="124">
        <v>92</v>
      </c>
      <c r="D330" s="100" t="s">
        <v>564</v>
      </c>
      <c r="E330" s="103"/>
      <c r="F330" s="103"/>
      <c r="G330" s="104">
        <f t="shared" si="25"/>
        <v>0</v>
      </c>
    </row>
    <row r="331" spans="1:7" x14ac:dyDescent="0.2">
      <c r="A331" s="128" t="s">
        <v>142</v>
      </c>
      <c r="B331" s="84" t="s">
        <v>459</v>
      </c>
      <c r="C331" s="124">
        <v>23</v>
      </c>
      <c r="D331" s="100" t="s">
        <v>564</v>
      </c>
      <c r="E331" s="103"/>
      <c r="F331" s="103"/>
      <c r="G331" s="104">
        <f t="shared" si="25"/>
        <v>0</v>
      </c>
    </row>
    <row r="332" spans="1:7" x14ac:dyDescent="0.2">
      <c r="A332" s="128" t="s">
        <v>143</v>
      </c>
      <c r="B332" s="84" t="s">
        <v>460</v>
      </c>
      <c r="C332" s="124">
        <v>10</v>
      </c>
      <c r="D332" s="100" t="s">
        <v>564</v>
      </c>
      <c r="E332" s="103"/>
      <c r="F332" s="103"/>
      <c r="G332" s="104">
        <f t="shared" si="25"/>
        <v>0</v>
      </c>
    </row>
    <row r="333" spans="1:7" x14ac:dyDescent="0.2">
      <c r="A333" s="128" t="s">
        <v>144</v>
      </c>
      <c r="B333" s="84" t="s">
        <v>461</v>
      </c>
      <c r="C333" s="124">
        <v>16</v>
      </c>
      <c r="D333" s="100" t="s">
        <v>564</v>
      </c>
      <c r="E333" s="103"/>
      <c r="F333" s="103"/>
      <c r="G333" s="104">
        <f t="shared" si="25"/>
        <v>0</v>
      </c>
    </row>
    <row r="334" spans="1:7" x14ac:dyDescent="0.2">
      <c r="A334" s="126" t="s">
        <v>450</v>
      </c>
      <c r="B334" s="122" t="s">
        <v>463</v>
      </c>
      <c r="C334" s="124"/>
      <c r="D334" s="102"/>
      <c r="E334" s="127"/>
      <c r="F334" s="127"/>
      <c r="G334" s="104"/>
    </row>
    <row r="335" spans="1:7" x14ac:dyDescent="0.2">
      <c r="A335" s="128" t="s">
        <v>145</v>
      </c>
      <c r="B335" s="84" t="s">
        <v>759</v>
      </c>
      <c r="C335" s="124">
        <v>49</v>
      </c>
      <c r="D335" s="100" t="s">
        <v>564</v>
      </c>
      <c r="E335" s="103"/>
      <c r="F335" s="103"/>
      <c r="G335" s="104">
        <f t="shared" ref="G335:G345" si="26">SUM(E335,F335)*C335</f>
        <v>0</v>
      </c>
    </row>
    <row r="336" spans="1:7" x14ac:dyDescent="0.2">
      <c r="A336" s="128" t="s">
        <v>146</v>
      </c>
      <c r="B336" s="84" t="s">
        <v>760</v>
      </c>
      <c r="C336" s="124">
        <v>37</v>
      </c>
      <c r="D336" s="100" t="s">
        <v>564</v>
      </c>
      <c r="E336" s="103"/>
      <c r="F336" s="103"/>
      <c r="G336" s="104">
        <f t="shared" si="26"/>
        <v>0</v>
      </c>
    </row>
    <row r="337" spans="1:9" x14ac:dyDescent="0.2">
      <c r="A337" s="128" t="s">
        <v>147</v>
      </c>
      <c r="B337" s="84" t="s">
        <v>825</v>
      </c>
      <c r="C337" s="124">
        <v>4</v>
      </c>
      <c r="D337" s="100" t="s">
        <v>564</v>
      </c>
      <c r="E337" s="103"/>
      <c r="F337" s="103"/>
      <c r="G337" s="104">
        <f t="shared" si="26"/>
        <v>0</v>
      </c>
    </row>
    <row r="338" spans="1:9" x14ac:dyDescent="0.2">
      <c r="A338" s="128" t="s">
        <v>148</v>
      </c>
      <c r="B338" s="84" t="s">
        <v>824</v>
      </c>
      <c r="C338" s="124">
        <v>1</v>
      </c>
      <c r="D338" s="100" t="s">
        <v>564</v>
      </c>
      <c r="E338" s="103"/>
      <c r="F338" s="103"/>
      <c r="G338" s="104">
        <f t="shared" si="26"/>
        <v>0</v>
      </c>
    </row>
    <row r="339" spans="1:9" x14ac:dyDescent="0.2">
      <c r="A339" s="128" t="s">
        <v>289</v>
      </c>
      <c r="B339" s="84" t="s">
        <v>823</v>
      </c>
      <c r="C339" s="124">
        <v>2</v>
      </c>
      <c r="D339" s="100" t="s">
        <v>564</v>
      </c>
      <c r="E339" s="103"/>
      <c r="F339" s="103"/>
      <c r="G339" s="104">
        <f t="shared" si="26"/>
        <v>0</v>
      </c>
    </row>
    <row r="340" spans="1:9" x14ac:dyDescent="0.2">
      <c r="A340" s="128" t="s">
        <v>306</v>
      </c>
      <c r="B340" s="84" t="s">
        <v>822</v>
      </c>
      <c r="C340" s="124">
        <v>1</v>
      </c>
      <c r="D340" s="100" t="s">
        <v>564</v>
      </c>
      <c r="E340" s="103"/>
      <c r="F340" s="103"/>
      <c r="G340" s="104">
        <f t="shared" si="26"/>
        <v>0</v>
      </c>
    </row>
    <row r="341" spans="1:9" ht="57" customHeight="1" x14ac:dyDescent="0.2">
      <c r="A341" s="128" t="s">
        <v>307</v>
      </c>
      <c r="B341" s="84" t="s">
        <v>827</v>
      </c>
      <c r="C341" s="124">
        <v>2</v>
      </c>
      <c r="D341" s="100" t="s">
        <v>564</v>
      </c>
      <c r="E341" s="103"/>
      <c r="F341" s="103"/>
      <c r="G341" s="104">
        <f t="shared" si="26"/>
        <v>0</v>
      </c>
    </row>
    <row r="342" spans="1:9" x14ac:dyDescent="0.2">
      <c r="A342" s="128" t="s">
        <v>367</v>
      </c>
      <c r="B342" s="84" t="s">
        <v>464</v>
      </c>
      <c r="C342" s="124">
        <v>27</v>
      </c>
      <c r="D342" s="100" t="s">
        <v>564</v>
      </c>
      <c r="E342" s="103"/>
      <c r="F342" s="103"/>
      <c r="G342" s="104">
        <f t="shared" si="26"/>
        <v>0</v>
      </c>
    </row>
    <row r="343" spans="1:9" x14ac:dyDescent="0.2">
      <c r="A343" s="128" t="s">
        <v>368</v>
      </c>
      <c r="B343" s="84" t="s">
        <v>465</v>
      </c>
      <c r="C343" s="124">
        <v>2</v>
      </c>
      <c r="D343" s="100" t="s">
        <v>564</v>
      </c>
      <c r="E343" s="103"/>
      <c r="F343" s="103"/>
      <c r="G343" s="104">
        <f t="shared" si="26"/>
        <v>0</v>
      </c>
    </row>
    <row r="344" spans="1:9" x14ac:dyDescent="0.2">
      <c r="A344" s="128" t="s">
        <v>369</v>
      </c>
      <c r="B344" s="84" t="s">
        <v>466</v>
      </c>
      <c r="C344" s="124">
        <v>16</v>
      </c>
      <c r="D344" s="100" t="s">
        <v>564</v>
      </c>
      <c r="E344" s="103"/>
      <c r="F344" s="103"/>
      <c r="G344" s="104">
        <f t="shared" si="26"/>
        <v>0</v>
      </c>
    </row>
    <row r="345" spans="1:9" x14ac:dyDescent="0.2">
      <c r="A345" s="128" t="s">
        <v>370</v>
      </c>
      <c r="B345" s="84" t="s">
        <v>467</v>
      </c>
      <c r="C345" s="124">
        <v>4</v>
      </c>
      <c r="D345" s="100" t="s">
        <v>564</v>
      </c>
      <c r="E345" s="103"/>
      <c r="F345" s="103"/>
      <c r="G345" s="104">
        <f t="shared" si="26"/>
        <v>0</v>
      </c>
    </row>
    <row r="346" spans="1:9" x14ac:dyDescent="0.2">
      <c r="A346" s="126" t="s">
        <v>462</v>
      </c>
      <c r="B346" s="122" t="s">
        <v>469</v>
      </c>
      <c r="C346" s="124"/>
      <c r="D346" s="102"/>
      <c r="E346" s="127"/>
      <c r="F346" s="127"/>
      <c r="G346" s="104"/>
    </row>
    <row r="347" spans="1:9" ht="25.5" x14ac:dyDescent="0.2">
      <c r="A347" s="128" t="s">
        <v>31</v>
      </c>
      <c r="B347" s="84" t="s">
        <v>470</v>
      </c>
      <c r="C347" s="124">
        <v>13</v>
      </c>
      <c r="D347" s="100" t="s">
        <v>564</v>
      </c>
      <c r="E347" s="103"/>
      <c r="F347" s="103"/>
      <c r="G347" s="104">
        <f t="shared" ref="G347:G363" si="27">SUM(E347,F347)*C347</f>
        <v>0</v>
      </c>
    </row>
    <row r="348" spans="1:9" ht="25.5" x14ac:dyDescent="0.2">
      <c r="A348" s="128" t="s">
        <v>33</v>
      </c>
      <c r="B348" s="84" t="s">
        <v>471</v>
      </c>
      <c r="C348" s="124">
        <v>1</v>
      </c>
      <c r="D348" s="100" t="s">
        <v>564</v>
      </c>
      <c r="E348" s="103"/>
      <c r="F348" s="103"/>
      <c r="G348" s="104">
        <f t="shared" si="27"/>
        <v>0</v>
      </c>
      <c r="I348" s="77"/>
    </row>
    <row r="349" spans="1:9" s="13" customFormat="1" x14ac:dyDescent="0.2">
      <c r="A349" s="128" t="s">
        <v>35</v>
      </c>
      <c r="B349" s="84" t="s">
        <v>517</v>
      </c>
      <c r="C349" s="124">
        <v>10</v>
      </c>
      <c r="D349" s="100" t="s">
        <v>564</v>
      </c>
      <c r="E349" s="103"/>
      <c r="F349" s="103"/>
      <c r="G349" s="104">
        <f t="shared" si="27"/>
        <v>0</v>
      </c>
    </row>
    <row r="350" spans="1:9" s="13" customFormat="1" x14ac:dyDescent="0.2">
      <c r="A350" s="128" t="s">
        <v>37</v>
      </c>
      <c r="B350" s="84" t="s">
        <v>828</v>
      </c>
      <c r="C350" s="124">
        <v>13</v>
      </c>
      <c r="D350" s="100" t="s">
        <v>564</v>
      </c>
      <c r="E350" s="103"/>
      <c r="F350" s="103"/>
      <c r="G350" s="104">
        <f t="shared" si="27"/>
        <v>0</v>
      </c>
    </row>
    <row r="351" spans="1:9" s="13" customFormat="1" x14ac:dyDescent="0.2">
      <c r="A351" s="128" t="s">
        <v>149</v>
      </c>
      <c r="B351" s="84" t="s">
        <v>829</v>
      </c>
      <c r="C351" s="124">
        <v>10</v>
      </c>
      <c r="D351" s="100" t="s">
        <v>564</v>
      </c>
      <c r="E351" s="103"/>
      <c r="F351" s="103"/>
      <c r="G351" s="104">
        <f t="shared" si="27"/>
        <v>0</v>
      </c>
    </row>
    <row r="352" spans="1:9" s="13" customFormat="1" x14ac:dyDescent="0.2">
      <c r="A352" s="128" t="s">
        <v>150</v>
      </c>
      <c r="B352" s="84" t="s">
        <v>830</v>
      </c>
      <c r="C352" s="124">
        <v>30</v>
      </c>
      <c r="D352" s="100" t="s">
        <v>564</v>
      </c>
      <c r="E352" s="103"/>
      <c r="F352" s="103"/>
      <c r="G352" s="104">
        <f t="shared" si="27"/>
        <v>0</v>
      </c>
    </row>
    <row r="353" spans="1:9" s="13" customFormat="1" x14ac:dyDescent="0.2">
      <c r="A353" s="128" t="s">
        <v>151</v>
      </c>
      <c r="B353" s="84" t="s">
        <v>831</v>
      </c>
      <c r="C353" s="124">
        <v>15</v>
      </c>
      <c r="D353" s="100" t="s">
        <v>564</v>
      </c>
      <c r="E353" s="103"/>
      <c r="F353" s="103"/>
      <c r="G353" s="104">
        <f t="shared" si="27"/>
        <v>0</v>
      </c>
    </row>
    <row r="354" spans="1:9" s="13" customFormat="1" x14ac:dyDescent="0.2">
      <c r="A354" s="128" t="s">
        <v>152</v>
      </c>
      <c r="B354" s="84" t="s">
        <v>829</v>
      </c>
      <c r="C354" s="124">
        <v>50</v>
      </c>
      <c r="D354" s="100" t="s">
        <v>564</v>
      </c>
      <c r="E354" s="103"/>
      <c r="F354" s="103"/>
      <c r="G354" s="104">
        <f t="shared" si="27"/>
        <v>0</v>
      </c>
    </row>
    <row r="355" spans="1:9" s="13" customFormat="1" x14ac:dyDescent="0.2">
      <c r="A355" s="128" t="s">
        <v>153</v>
      </c>
      <c r="B355" s="84" t="s">
        <v>517</v>
      </c>
      <c r="C355" s="124">
        <v>10</v>
      </c>
      <c r="D355" s="100" t="s">
        <v>564</v>
      </c>
      <c r="E355" s="103"/>
      <c r="F355" s="103"/>
      <c r="G355" s="104">
        <f t="shared" si="27"/>
        <v>0</v>
      </c>
    </row>
    <row r="356" spans="1:9" s="13" customFormat="1" ht="51" x14ac:dyDescent="0.2">
      <c r="A356" s="128" t="s">
        <v>154</v>
      </c>
      <c r="B356" s="106" t="s">
        <v>821</v>
      </c>
      <c r="C356" s="143">
        <v>264</v>
      </c>
      <c r="D356" s="144" t="s">
        <v>564</v>
      </c>
      <c r="E356" s="158"/>
      <c r="F356" s="158"/>
      <c r="G356" s="145">
        <f t="shared" si="27"/>
        <v>0</v>
      </c>
    </row>
    <row r="357" spans="1:9" x14ac:dyDescent="0.2">
      <c r="A357" s="128" t="s">
        <v>695</v>
      </c>
      <c r="B357" s="84" t="s">
        <v>887</v>
      </c>
      <c r="C357" s="146">
        <v>40</v>
      </c>
      <c r="D357" s="102" t="s">
        <v>2</v>
      </c>
      <c r="E357" s="103"/>
      <c r="F357" s="103"/>
      <c r="G357" s="104">
        <f t="shared" si="27"/>
        <v>0</v>
      </c>
    </row>
    <row r="358" spans="1:9" s="13" customFormat="1" ht="25.5" x14ac:dyDescent="0.2">
      <c r="A358" s="128" t="s">
        <v>155</v>
      </c>
      <c r="B358" s="84" t="s">
        <v>518</v>
      </c>
      <c r="C358" s="124">
        <v>12</v>
      </c>
      <c r="D358" s="100" t="s">
        <v>564</v>
      </c>
      <c r="E358" s="103"/>
      <c r="F358" s="103"/>
      <c r="G358" s="104">
        <f t="shared" si="27"/>
        <v>0</v>
      </c>
    </row>
    <row r="359" spans="1:9" s="13" customFormat="1" x14ac:dyDescent="0.2">
      <c r="A359" s="128" t="s">
        <v>156</v>
      </c>
      <c r="B359" s="84" t="s">
        <v>519</v>
      </c>
      <c r="C359" s="124">
        <v>304</v>
      </c>
      <c r="D359" s="100" t="s">
        <v>564</v>
      </c>
      <c r="E359" s="103"/>
      <c r="F359" s="103"/>
      <c r="G359" s="104">
        <f t="shared" si="27"/>
        <v>0</v>
      </c>
    </row>
    <row r="360" spans="1:9" s="13" customFormat="1" x14ac:dyDescent="0.2">
      <c r="A360" s="128" t="s">
        <v>872</v>
      </c>
      <c r="B360" s="84" t="s">
        <v>520</v>
      </c>
      <c r="C360" s="124">
        <v>304</v>
      </c>
      <c r="D360" s="100" t="s">
        <v>564</v>
      </c>
      <c r="E360" s="103"/>
      <c r="F360" s="103"/>
      <c r="G360" s="104">
        <f t="shared" si="27"/>
        <v>0</v>
      </c>
    </row>
    <row r="361" spans="1:9" s="13" customFormat="1" ht="25.5" x14ac:dyDescent="0.2">
      <c r="A361" s="128" t="s">
        <v>873</v>
      </c>
      <c r="B361" s="84" t="s">
        <v>888</v>
      </c>
      <c r="C361" s="124">
        <v>30</v>
      </c>
      <c r="D361" s="100" t="s">
        <v>564</v>
      </c>
      <c r="E361" s="103"/>
      <c r="F361" s="103"/>
      <c r="G361" s="104">
        <f t="shared" si="27"/>
        <v>0</v>
      </c>
    </row>
    <row r="362" spans="1:9" s="13" customFormat="1" ht="25.5" x14ac:dyDescent="0.2">
      <c r="A362" s="128" t="s">
        <v>874</v>
      </c>
      <c r="B362" s="84" t="s">
        <v>522</v>
      </c>
      <c r="C362" s="124">
        <v>8</v>
      </c>
      <c r="D362" s="100" t="s">
        <v>564</v>
      </c>
      <c r="E362" s="103"/>
      <c r="F362" s="103"/>
      <c r="G362" s="104">
        <f t="shared" si="27"/>
        <v>0</v>
      </c>
    </row>
    <row r="363" spans="1:9" s="13" customFormat="1" x14ac:dyDescent="0.2">
      <c r="A363" s="128" t="s">
        <v>889</v>
      </c>
      <c r="B363" s="84" t="s">
        <v>472</v>
      </c>
      <c r="C363" s="124">
        <v>30</v>
      </c>
      <c r="D363" s="100" t="s">
        <v>564</v>
      </c>
      <c r="E363" s="103"/>
      <c r="F363" s="103"/>
      <c r="G363" s="104">
        <f t="shared" si="27"/>
        <v>0</v>
      </c>
    </row>
    <row r="364" spans="1:9" s="13" customFormat="1" x14ac:dyDescent="0.2">
      <c r="A364" s="126" t="s">
        <v>468</v>
      </c>
      <c r="B364" s="122" t="s">
        <v>474</v>
      </c>
      <c r="C364" s="124"/>
      <c r="D364" s="102"/>
      <c r="E364" s="127"/>
      <c r="F364" s="127"/>
      <c r="G364" s="104"/>
      <c r="I364" s="77"/>
    </row>
    <row r="365" spans="1:9" s="13" customFormat="1" ht="25.5" x14ac:dyDescent="0.2">
      <c r="A365" s="128" t="s">
        <v>157</v>
      </c>
      <c r="B365" s="82" t="s">
        <v>475</v>
      </c>
      <c r="C365" s="124">
        <v>30</v>
      </c>
      <c r="D365" s="100" t="s">
        <v>564</v>
      </c>
      <c r="E365" s="103"/>
      <c r="F365" s="103"/>
      <c r="G365" s="104">
        <f t="shared" ref="G365:G371" si="28">SUM(E365,F365)*C365</f>
        <v>0</v>
      </c>
      <c r="I365" s="77"/>
    </row>
    <row r="366" spans="1:9" s="13" customFormat="1" ht="51" x14ac:dyDescent="0.2">
      <c r="A366" s="128" t="s">
        <v>158</v>
      </c>
      <c r="B366" s="82" t="s">
        <v>680</v>
      </c>
      <c r="C366" s="100">
        <v>1</v>
      </c>
      <c r="D366" s="102" t="s">
        <v>564</v>
      </c>
      <c r="E366" s="103"/>
      <c r="F366" s="103"/>
      <c r="G366" s="104">
        <f t="shared" si="28"/>
        <v>0</v>
      </c>
      <c r="I366" s="77"/>
    </row>
    <row r="367" spans="1:9" s="13" customFormat="1" ht="38.25" x14ac:dyDescent="0.2">
      <c r="A367" s="128" t="s">
        <v>159</v>
      </c>
      <c r="B367" s="82" t="s">
        <v>681</v>
      </c>
      <c r="C367" s="100">
        <v>5</v>
      </c>
      <c r="D367" s="102" t="s">
        <v>564</v>
      </c>
      <c r="E367" s="103"/>
      <c r="F367" s="103"/>
      <c r="G367" s="104">
        <f t="shared" si="28"/>
        <v>0</v>
      </c>
    </row>
    <row r="368" spans="1:9" s="13" customFormat="1" x14ac:dyDescent="0.2">
      <c r="A368" s="128" t="s">
        <v>160</v>
      </c>
      <c r="B368" s="82" t="s">
        <v>682</v>
      </c>
      <c r="C368" s="100">
        <v>5</v>
      </c>
      <c r="D368" s="102" t="s">
        <v>564</v>
      </c>
      <c r="E368" s="103"/>
      <c r="F368" s="103"/>
      <c r="G368" s="104">
        <f t="shared" si="28"/>
        <v>0</v>
      </c>
      <c r="I368" s="77"/>
    </row>
    <row r="369" spans="1:9" s="13" customFormat="1" ht="51" x14ac:dyDescent="0.2">
      <c r="A369" s="128" t="s">
        <v>161</v>
      </c>
      <c r="B369" s="82" t="s">
        <v>678</v>
      </c>
      <c r="C369" s="100">
        <v>6</v>
      </c>
      <c r="D369" s="102" t="s">
        <v>564</v>
      </c>
      <c r="E369" s="103"/>
      <c r="F369" s="103"/>
      <c r="G369" s="104">
        <f t="shared" si="28"/>
        <v>0</v>
      </c>
    </row>
    <row r="370" spans="1:9" ht="51" x14ac:dyDescent="0.2">
      <c r="A370" s="128" t="s">
        <v>162</v>
      </c>
      <c r="B370" s="82" t="s">
        <v>679</v>
      </c>
      <c r="C370" s="100">
        <v>42</v>
      </c>
      <c r="D370" s="102" t="s">
        <v>564</v>
      </c>
      <c r="E370" s="103"/>
      <c r="F370" s="103"/>
      <c r="G370" s="104">
        <f t="shared" si="28"/>
        <v>0</v>
      </c>
    </row>
    <row r="371" spans="1:9" s="13" customFormat="1" ht="89.25" x14ac:dyDescent="0.2">
      <c r="A371" s="128" t="s">
        <v>163</v>
      </c>
      <c r="B371" s="140" t="s">
        <v>912</v>
      </c>
      <c r="C371" s="100">
        <v>550</v>
      </c>
      <c r="D371" s="102" t="s">
        <v>913</v>
      </c>
      <c r="E371" s="103"/>
      <c r="F371" s="103"/>
      <c r="G371" s="104">
        <f t="shared" si="28"/>
        <v>0</v>
      </c>
    </row>
    <row r="372" spans="1:9" s="13" customFormat="1" x14ac:dyDescent="0.2">
      <c r="A372" s="126" t="s">
        <v>473</v>
      </c>
      <c r="B372" s="122" t="s">
        <v>521</v>
      </c>
      <c r="C372" s="124"/>
      <c r="D372" s="102"/>
      <c r="E372" s="127"/>
      <c r="F372" s="127"/>
      <c r="G372" s="104"/>
    </row>
    <row r="373" spans="1:9" s="13" customFormat="1" ht="25.5" x14ac:dyDescent="0.2">
      <c r="A373" s="128" t="s">
        <v>167</v>
      </c>
      <c r="B373" s="147" t="s">
        <v>819</v>
      </c>
      <c r="C373" s="100">
        <v>1</v>
      </c>
      <c r="D373" s="91" t="s">
        <v>564</v>
      </c>
      <c r="E373" s="95"/>
      <c r="F373" s="95"/>
      <c r="G373" s="104">
        <f t="shared" ref="G373:G384" si="29">SUM(E373,F373)*C373</f>
        <v>0</v>
      </c>
    </row>
    <row r="374" spans="1:9" s="13" customFormat="1" ht="38.25" x14ac:dyDescent="0.2">
      <c r="A374" s="128" t="s">
        <v>168</v>
      </c>
      <c r="B374" s="82" t="s">
        <v>748</v>
      </c>
      <c r="C374" s="100">
        <v>1</v>
      </c>
      <c r="D374" s="91" t="s">
        <v>564</v>
      </c>
      <c r="E374" s="95"/>
      <c r="F374" s="95"/>
      <c r="G374" s="104">
        <f t="shared" si="29"/>
        <v>0</v>
      </c>
    </row>
    <row r="375" spans="1:9" s="13" customFormat="1" ht="38.25" x14ac:dyDescent="0.2">
      <c r="A375" s="128" t="s">
        <v>169</v>
      </c>
      <c r="B375" s="82" t="s">
        <v>749</v>
      </c>
      <c r="C375" s="100">
        <v>1</v>
      </c>
      <c r="D375" s="91" t="s">
        <v>564</v>
      </c>
      <c r="E375" s="95"/>
      <c r="F375" s="95"/>
      <c r="G375" s="104">
        <f t="shared" si="29"/>
        <v>0</v>
      </c>
    </row>
    <row r="376" spans="1:9" s="13" customFormat="1" ht="25.5" x14ac:dyDescent="0.2">
      <c r="A376" s="128" t="s">
        <v>170</v>
      </c>
      <c r="B376" s="147" t="s">
        <v>820</v>
      </c>
      <c r="C376" s="100">
        <v>1</v>
      </c>
      <c r="D376" s="91" t="s">
        <v>564</v>
      </c>
      <c r="E376" s="95"/>
      <c r="F376" s="95"/>
      <c r="G376" s="104">
        <f t="shared" si="29"/>
        <v>0</v>
      </c>
    </row>
    <row r="377" spans="1:9" s="13" customFormat="1" ht="38.25" x14ac:dyDescent="0.2">
      <c r="A377" s="128" t="s">
        <v>171</v>
      </c>
      <c r="B377" s="82" t="s">
        <v>750</v>
      </c>
      <c r="C377" s="100">
        <v>1</v>
      </c>
      <c r="D377" s="91" t="s">
        <v>564</v>
      </c>
      <c r="E377" s="95"/>
      <c r="F377" s="95"/>
      <c r="G377" s="104">
        <f t="shared" si="29"/>
        <v>0</v>
      </c>
      <c r="I377" s="77"/>
    </row>
    <row r="378" spans="1:9" s="13" customFormat="1" ht="38.25" x14ac:dyDescent="0.2">
      <c r="A378" s="128" t="s">
        <v>172</v>
      </c>
      <c r="B378" s="82" t="s">
        <v>751</v>
      </c>
      <c r="C378" s="100">
        <v>1</v>
      </c>
      <c r="D378" s="91" t="s">
        <v>564</v>
      </c>
      <c r="E378" s="95"/>
      <c r="F378" s="95"/>
      <c r="G378" s="104">
        <f t="shared" si="29"/>
        <v>0</v>
      </c>
      <c r="I378" s="77"/>
    </row>
    <row r="379" spans="1:9" s="13" customFormat="1" ht="38.25" x14ac:dyDescent="0.2">
      <c r="A379" s="128" t="s">
        <v>173</v>
      </c>
      <c r="B379" s="82" t="s">
        <v>752</v>
      </c>
      <c r="C379" s="100">
        <v>1</v>
      </c>
      <c r="D379" s="91" t="s">
        <v>564</v>
      </c>
      <c r="E379" s="95"/>
      <c r="F379" s="95"/>
      <c r="G379" s="104">
        <f t="shared" si="29"/>
        <v>0</v>
      </c>
      <c r="I379" s="77"/>
    </row>
    <row r="380" spans="1:9" s="13" customFormat="1" ht="38.25" x14ac:dyDescent="0.2">
      <c r="A380" s="128" t="s">
        <v>174</v>
      </c>
      <c r="B380" s="82" t="s">
        <v>753</v>
      </c>
      <c r="C380" s="100">
        <v>1</v>
      </c>
      <c r="D380" s="91" t="s">
        <v>564</v>
      </c>
      <c r="E380" s="95"/>
      <c r="F380" s="95"/>
      <c r="G380" s="104">
        <f t="shared" si="29"/>
        <v>0</v>
      </c>
      <c r="I380" s="77"/>
    </row>
    <row r="381" spans="1:9" s="13" customFormat="1" ht="25.5" x14ac:dyDescent="0.2">
      <c r="A381" s="128" t="s">
        <v>175</v>
      </c>
      <c r="B381" s="82" t="s">
        <v>754</v>
      </c>
      <c r="C381" s="100">
        <v>1</v>
      </c>
      <c r="D381" s="91" t="s">
        <v>564</v>
      </c>
      <c r="E381" s="95"/>
      <c r="F381" s="95"/>
      <c r="G381" s="104">
        <f t="shared" si="29"/>
        <v>0</v>
      </c>
      <c r="I381" s="77"/>
    </row>
    <row r="382" spans="1:9" ht="25.5" x14ac:dyDescent="0.2">
      <c r="A382" s="128" t="s">
        <v>756</v>
      </c>
      <c r="B382" s="82" t="s">
        <v>755</v>
      </c>
      <c r="C382" s="100">
        <v>1</v>
      </c>
      <c r="D382" s="91" t="s">
        <v>564</v>
      </c>
      <c r="E382" s="95"/>
      <c r="F382" s="95"/>
      <c r="G382" s="104">
        <f t="shared" si="29"/>
        <v>0</v>
      </c>
    </row>
    <row r="383" spans="1:9" s="13" customFormat="1" ht="25.5" x14ac:dyDescent="0.2">
      <c r="A383" s="128" t="s">
        <v>764</v>
      </c>
      <c r="B383" s="82" t="s">
        <v>761</v>
      </c>
      <c r="C383" s="100">
        <v>1</v>
      </c>
      <c r="D383" s="91" t="s">
        <v>564</v>
      </c>
      <c r="E383" s="95"/>
      <c r="F383" s="95"/>
      <c r="G383" s="104">
        <f t="shared" si="29"/>
        <v>0</v>
      </c>
    </row>
    <row r="384" spans="1:9" s="13" customFormat="1" x14ac:dyDescent="0.2">
      <c r="A384" s="128" t="s">
        <v>765</v>
      </c>
      <c r="B384" s="82" t="s">
        <v>762</v>
      </c>
      <c r="C384" s="100">
        <v>1</v>
      </c>
      <c r="D384" s="91" t="s">
        <v>564</v>
      </c>
      <c r="E384" s="95"/>
      <c r="F384" s="95"/>
      <c r="G384" s="104">
        <f t="shared" si="29"/>
        <v>0</v>
      </c>
    </row>
    <row r="385" spans="1:9" s="13" customFormat="1" x14ac:dyDescent="0.2">
      <c r="A385" s="126" t="s">
        <v>730</v>
      </c>
      <c r="B385" s="108" t="s">
        <v>736</v>
      </c>
      <c r="C385" s="148"/>
      <c r="D385" s="149"/>
      <c r="E385" s="150"/>
      <c r="F385" s="150"/>
      <c r="G385" s="145"/>
    </row>
    <row r="386" spans="1:9" s="13" customFormat="1" ht="114.75" x14ac:dyDescent="0.2">
      <c r="A386" s="128" t="s">
        <v>294</v>
      </c>
      <c r="B386" s="151" t="s">
        <v>737</v>
      </c>
      <c r="C386" s="146">
        <v>1</v>
      </c>
      <c r="D386" s="91" t="s">
        <v>564</v>
      </c>
      <c r="E386" s="103"/>
      <c r="F386" s="103"/>
      <c r="G386" s="107">
        <f t="shared" ref="G386:G396" si="30">SUM(E386,F386)*C386</f>
        <v>0</v>
      </c>
    </row>
    <row r="387" spans="1:9" s="13" customFormat="1" ht="25.5" x14ac:dyDescent="0.2">
      <c r="A387" s="128" t="s">
        <v>295</v>
      </c>
      <c r="B387" s="84" t="s">
        <v>738</v>
      </c>
      <c r="C387" s="146">
        <v>1</v>
      </c>
      <c r="D387" s="91" t="s">
        <v>564</v>
      </c>
      <c r="E387" s="103"/>
      <c r="F387" s="103"/>
      <c r="G387" s="107">
        <f t="shared" si="30"/>
        <v>0</v>
      </c>
    </row>
    <row r="388" spans="1:9" s="13" customFormat="1" x14ac:dyDescent="0.2">
      <c r="A388" s="128" t="s">
        <v>296</v>
      </c>
      <c r="B388" s="84" t="s">
        <v>739</v>
      </c>
      <c r="C388" s="146">
        <v>4</v>
      </c>
      <c r="D388" s="91" t="s">
        <v>564</v>
      </c>
      <c r="E388" s="103"/>
      <c r="F388" s="103"/>
      <c r="G388" s="107">
        <f t="shared" si="30"/>
        <v>0</v>
      </c>
    </row>
    <row r="389" spans="1:9" s="13" customFormat="1" x14ac:dyDescent="0.2">
      <c r="A389" s="128" t="s">
        <v>297</v>
      </c>
      <c r="B389" s="84" t="s">
        <v>740</v>
      </c>
      <c r="C389" s="146">
        <v>3</v>
      </c>
      <c r="D389" s="91" t="s">
        <v>564</v>
      </c>
      <c r="E389" s="103"/>
      <c r="F389" s="103"/>
      <c r="G389" s="107">
        <f t="shared" si="30"/>
        <v>0</v>
      </c>
      <c r="I389" s="77"/>
    </row>
    <row r="390" spans="1:9" s="13" customFormat="1" ht="25.5" x14ac:dyDescent="0.2">
      <c r="A390" s="128" t="s">
        <v>731</v>
      </c>
      <c r="B390" s="84" t="s">
        <v>741</v>
      </c>
      <c r="C390" s="146">
        <v>5</v>
      </c>
      <c r="D390" s="91" t="s">
        <v>564</v>
      </c>
      <c r="E390" s="103"/>
      <c r="F390" s="103"/>
      <c r="G390" s="107">
        <f t="shared" si="30"/>
        <v>0</v>
      </c>
      <c r="I390" s="77"/>
    </row>
    <row r="391" spans="1:9" s="13" customFormat="1" x14ac:dyDescent="0.2">
      <c r="A391" s="128" t="s">
        <v>732</v>
      </c>
      <c r="B391" s="84" t="s">
        <v>742</v>
      </c>
      <c r="C391" s="146">
        <v>4</v>
      </c>
      <c r="D391" s="91" t="s">
        <v>564</v>
      </c>
      <c r="E391" s="103"/>
      <c r="F391" s="103"/>
      <c r="G391" s="107">
        <f t="shared" si="30"/>
        <v>0</v>
      </c>
      <c r="I391" s="77"/>
    </row>
    <row r="392" spans="1:9" s="13" customFormat="1" x14ac:dyDescent="0.2">
      <c r="A392" s="128" t="s">
        <v>733</v>
      </c>
      <c r="B392" s="84" t="s">
        <v>743</v>
      </c>
      <c r="C392" s="146">
        <v>4</v>
      </c>
      <c r="D392" s="91" t="s">
        <v>564</v>
      </c>
      <c r="E392" s="103"/>
      <c r="F392" s="103"/>
      <c r="G392" s="107">
        <f t="shared" si="30"/>
        <v>0</v>
      </c>
    </row>
    <row r="393" spans="1:9" s="13" customFormat="1" x14ac:dyDescent="0.2">
      <c r="A393" s="128" t="s">
        <v>734</v>
      </c>
      <c r="B393" s="84" t="s">
        <v>744</v>
      </c>
      <c r="C393" s="146">
        <v>4</v>
      </c>
      <c r="D393" s="91" t="s">
        <v>564</v>
      </c>
      <c r="E393" s="103"/>
      <c r="F393" s="103"/>
      <c r="G393" s="107">
        <f t="shared" si="30"/>
        <v>0</v>
      </c>
    </row>
    <row r="394" spans="1:9" s="13" customFormat="1" x14ac:dyDescent="0.2">
      <c r="A394" s="128" t="s">
        <v>735</v>
      </c>
      <c r="B394" s="84" t="s">
        <v>745</v>
      </c>
      <c r="C394" s="146">
        <v>3</v>
      </c>
      <c r="D394" s="91" t="s">
        <v>564</v>
      </c>
      <c r="E394" s="103"/>
      <c r="F394" s="103"/>
      <c r="G394" s="104">
        <f t="shared" si="30"/>
        <v>0</v>
      </c>
    </row>
    <row r="395" spans="1:9" s="13" customFormat="1" x14ac:dyDescent="0.2">
      <c r="A395" s="128" t="s">
        <v>757</v>
      </c>
      <c r="B395" s="84" t="s">
        <v>746</v>
      </c>
      <c r="C395" s="146">
        <v>4</v>
      </c>
      <c r="D395" s="91" t="s">
        <v>564</v>
      </c>
      <c r="E395" s="103"/>
      <c r="F395" s="103"/>
      <c r="G395" s="107">
        <f t="shared" si="30"/>
        <v>0</v>
      </c>
    </row>
    <row r="396" spans="1:9" s="13" customFormat="1" x14ac:dyDescent="0.2">
      <c r="A396" s="128" t="s">
        <v>758</v>
      </c>
      <c r="B396" s="84" t="s">
        <v>747</v>
      </c>
      <c r="C396" s="146">
        <v>1</v>
      </c>
      <c r="D396" s="91" t="s">
        <v>564</v>
      </c>
      <c r="E396" s="125" t="s">
        <v>61</v>
      </c>
      <c r="F396" s="103"/>
      <c r="G396" s="107">
        <f t="shared" si="30"/>
        <v>0</v>
      </c>
    </row>
    <row r="397" spans="1:9" s="13" customFormat="1" x14ac:dyDescent="0.2">
      <c r="A397" s="126" t="s">
        <v>777</v>
      </c>
      <c r="B397" s="152" t="s">
        <v>776</v>
      </c>
      <c r="C397" s="124"/>
      <c r="D397" s="102"/>
      <c r="E397" s="127"/>
      <c r="F397" s="127"/>
      <c r="G397" s="104"/>
    </row>
    <row r="398" spans="1:9" s="13" customFormat="1" x14ac:dyDescent="0.2">
      <c r="A398" s="128" t="s">
        <v>177</v>
      </c>
      <c r="B398" s="84" t="s">
        <v>766</v>
      </c>
      <c r="C398" s="100">
        <v>1</v>
      </c>
      <c r="D398" s="91" t="s">
        <v>564</v>
      </c>
      <c r="E398" s="95"/>
      <c r="F398" s="95"/>
      <c r="G398" s="104">
        <f t="shared" ref="G398:G419" si="31">SUM(E398,F398)*C398</f>
        <v>0</v>
      </c>
    </row>
    <row r="399" spans="1:9" s="13" customFormat="1" x14ac:dyDescent="0.2">
      <c r="A399" s="128" t="s">
        <v>178</v>
      </c>
      <c r="B399" s="84" t="s">
        <v>767</v>
      </c>
      <c r="C399" s="100">
        <v>1</v>
      </c>
      <c r="D399" s="91" t="s">
        <v>564</v>
      </c>
      <c r="E399" s="95"/>
      <c r="F399" s="95"/>
      <c r="G399" s="104">
        <f t="shared" si="31"/>
        <v>0</v>
      </c>
      <c r="I399" s="77"/>
    </row>
    <row r="400" spans="1:9" s="13" customFormat="1" ht="38.25" x14ac:dyDescent="0.2">
      <c r="A400" s="128" t="s">
        <v>179</v>
      </c>
      <c r="B400" s="84" t="s">
        <v>768</v>
      </c>
      <c r="C400" s="100">
        <v>1</v>
      </c>
      <c r="D400" s="91" t="s">
        <v>564</v>
      </c>
      <c r="E400" s="95"/>
      <c r="F400" s="95"/>
      <c r="G400" s="104">
        <f t="shared" si="31"/>
        <v>0</v>
      </c>
      <c r="I400" s="77"/>
    </row>
    <row r="401" spans="1:9" s="13" customFormat="1" ht="38.25" x14ac:dyDescent="0.2">
      <c r="A401" s="128" t="s">
        <v>778</v>
      </c>
      <c r="B401" s="84" t="s">
        <v>769</v>
      </c>
      <c r="C401" s="100">
        <v>1</v>
      </c>
      <c r="D401" s="91" t="s">
        <v>564</v>
      </c>
      <c r="E401" s="95"/>
      <c r="F401" s="95"/>
      <c r="G401" s="104">
        <f t="shared" si="31"/>
        <v>0</v>
      </c>
      <c r="I401" s="77"/>
    </row>
    <row r="402" spans="1:9" s="13" customFormat="1" ht="38.25" x14ac:dyDescent="0.2">
      <c r="A402" s="128" t="s">
        <v>779</v>
      </c>
      <c r="B402" s="84" t="s">
        <v>770</v>
      </c>
      <c r="C402" s="100">
        <v>1</v>
      </c>
      <c r="D402" s="91" t="s">
        <v>564</v>
      </c>
      <c r="E402" s="95"/>
      <c r="F402" s="95"/>
      <c r="G402" s="104">
        <f t="shared" si="31"/>
        <v>0</v>
      </c>
    </row>
    <row r="403" spans="1:9" s="13" customFormat="1" ht="51" x14ac:dyDescent="0.2">
      <c r="A403" s="128" t="s">
        <v>780</v>
      </c>
      <c r="B403" s="84" t="s">
        <v>771</v>
      </c>
      <c r="C403" s="100">
        <v>1</v>
      </c>
      <c r="D403" s="91" t="s">
        <v>564</v>
      </c>
      <c r="E403" s="95"/>
      <c r="F403" s="95"/>
      <c r="G403" s="104">
        <f t="shared" si="31"/>
        <v>0</v>
      </c>
    </row>
    <row r="404" spans="1:9" ht="51" x14ac:dyDescent="0.2">
      <c r="A404" s="128" t="s">
        <v>781</v>
      </c>
      <c r="B404" s="84" t="s">
        <v>772</v>
      </c>
      <c r="C404" s="100">
        <v>1</v>
      </c>
      <c r="D404" s="91" t="s">
        <v>564</v>
      </c>
      <c r="E404" s="95"/>
      <c r="F404" s="95"/>
      <c r="G404" s="104">
        <f t="shared" si="31"/>
        <v>0</v>
      </c>
    </row>
    <row r="405" spans="1:9" ht="63.75" x14ac:dyDescent="0.2">
      <c r="A405" s="128" t="s">
        <v>782</v>
      </c>
      <c r="B405" s="84" t="s">
        <v>773</v>
      </c>
      <c r="C405" s="100">
        <v>1</v>
      </c>
      <c r="D405" s="91" t="s">
        <v>564</v>
      </c>
      <c r="E405" s="95"/>
      <c r="F405" s="95"/>
      <c r="G405" s="104">
        <f t="shared" si="31"/>
        <v>0</v>
      </c>
    </row>
    <row r="406" spans="1:9" s="13" customFormat="1" ht="38.25" x14ac:dyDescent="0.2">
      <c r="A406" s="128" t="s">
        <v>180</v>
      </c>
      <c r="B406" s="84" t="s">
        <v>774</v>
      </c>
      <c r="C406" s="100">
        <v>1</v>
      </c>
      <c r="D406" s="91" t="s">
        <v>564</v>
      </c>
      <c r="E406" s="95"/>
      <c r="F406" s="95"/>
      <c r="G406" s="104">
        <f t="shared" si="31"/>
        <v>0</v>
      </c>
    </row>
    <row r="407" spans="1:9" s="13" customFormat="1" ht="38.25" x14ac:dyDescent="0.2">
      <c r="A407" s="128" t="s">
        <v>783</v>
      </c>
      <c r="B407" s="84" t="s">
        <v>775</v>
      </c>
      <c r="C407" s="100">
        <v>1</v>
      </c>
      <c r="D407" s="91" t="s">
        <v>564</v>
      </c>
      <c r="E407" s="95"/>
      <c r="F407" s="95"/>
      <c r="G407" s="104">
        <f t="shared" si="31"/>
        <v>0</v>
      </c>
    </row>
    <row r="408" spans="1:9" s="13" customFormat="1" ht="38.25" x14ac:dyDescent="0.2">
      <c r="A408" s="128" t="s">
        <v>795</v>
      </c>
      <c r="B408" s="84" t="s">
        <v>784</v>
      </c>
      <c r="C408" s="100">
        <v>6</v>
      </c>
      <c r="D408" s="91" t="s">
        <v>564</v>
      </c>
      <c r="E408" s="95"/>
      <c r="F408" s="95"/>
      <c r="G408" s="104">
        <f t="shared" si="31"/>
        <v>0</v>
      </c>
    </row>
    <row r="409" spans="1:9" s="13" customFormat="1" ht="38.25" x14ac:dyDescent="0.2">
      <c r="A409" s="128" t="s">
        <v>796</v>
      </c>
      <c r="B409" s="84" t="s">
        <v>785</v>
      </c>
      <c r="C409" s="100">
        <v>5</v>
      </c>
      <c r="D409" s="91" t="s">
        <v>564</v>
      </c>
      <c r="E409" s="95"/>
      <c r="F409" s="95"/>
      <c r="G409" s="104">
        <f t="shared" si="31"/>
        <v>0</v>
      </c>
    </row>
    <row r="410" spans="1:9" s="13" customFormat="1" ht="51" x14ac:dyDescent="0.2">
      <c r="A410" s="128" t="s">
        <v>797</v>
      </c>
      <c r="B410" s="84" t="s">
        <v>786</v>
      </c>
      <c r="C410" s="100">
        <v>1</v>
      </c>
      <c r="D410" s="91" t="s">
        <v>564</v>
      </c>
      <c r="E410" s="95"/>
      <c r="F410" s="95"/>
      <c r="G410" s="104">
        <f t="shared" si="31"/>
        <v>0</v>
      </c>
    </row>
    <row r="411" spans="1:9" s="13" customFormat="1" ht="63.75" x14ac:dyDescent="0.2">
      <c r="A411" s="128" t="s">
        <v>798</v>
      </c>
      <c r="B411" s="84" t="s">
        <v>787</v>
      </c>
      <c r="C411" s="100">
        <v>1</v>
      </c>
      <c r="D411" s="91" t="s">
        <v>564</v>
      </c>
      <c r="E411" s="95"/>
      <c r="F411" s="95"/>
      <c r="G411" s="104">
        <f t="shared" si="31"/>
        <v>0</v>
      </c>
    </row>
    <row r="412" spans="1:9" s="13" customFormat="1" ht="51" x14ac:dyDescent="0.2">
      <c r="A412" s="128" t="s">
        <v>181</v>
      </c>
      <c r="B412" s="84" t="s">
        <v>788</v>
      </c>
      <c r="C412" s="100">
        <v>1</v>
      </c>
      <c r="D412" s="91" t="s">
        <v>564</v>
      </c>
      <c r="E412" s="95"/>
      <c r="F412" s="95"/>
      <c r="G412" s="104">
        <f t="shared" si="31"/>
        <v>0</v>
      </c>
      <c r="I412" s="77"/>
    </row>
    <row r="413" spans="1:9" s="13" customFormat="1" ht="38.25" x14ac:dyDescent="0.2">
      <c r="A413" s="128" t="s">
        <v>182</v>
      </c>
      <c r="B413" s="84" t="s">
        <v>789</v>
      </c>
      <c r="C413" s="100">
        <v>1</v>
      </c>
      <c r="D413" s="91" t="s">
        <v>564</v>
      </c>
      <c r="E413" s="95"/>
      <c r="F413" s="95"/>
      <c r="G413" s="104">
        <f t="shared" si="31"/>
        <v>0</v>
      </c>
      <c r="I413" s="77"/>
    </row>
    <row r="414" spans="1:9" s="13" customFormat="1" ht="38.25" x14ac:dyDescent="0.2">
      <c r="A414" s="128" t="s">
        <v>799</v>
      </c>
      <c r="B414" s="84" t="s">
        <v>790</v>
      </c>
      <c r="C414" s="100">
        <v>1</v>
      </c>
      <c r="D414" s="91" t="s">
        <v>564</v>
      </c>
      <c r="E414" s="95"/>
      <c r="F414" s="95"/>
      <c r="G414" s="104">
        <f t="shared" si="31"/>
        <v>0</v>
      </c>
      <c r="I414" s="77"/>
    </row>
    <row r="415" spans="1:9" ht="51" x14ac:dyDescent="0.2">
      <c r="A415" s="128" t="s">
        <v>183</v>
      </c>
      <c r="B415" s="84" t="s">
        <v>791</v>
      </c>
      <c r="C415" s="100">
        <v>1</v>
      </c>
      <c r="D415" s="91" t="s">
        <v>564</v>
      </c>
      <c r="E415" s="95"/>
      <c r="F415" s="95"/>
      <c r="G415" s="104">
        <f t="shared" si="31"/>
        <v>0</v>
      </c>
      <c r="I415" s="77"/>
    </row>
    <row r="416" spans="1:9" s="13" customFormat="1" ht="38.25" x14ac:dyDescent="0.2">
      <c r="A416" s="128" t="s">
        <v>184</v>
      </c>
      <c r="B416" s="84" t="s">
        <v>792</v>
      </c>
      <c r="C416" s="100">
        <v>1</v>
      </c>
      <c r="D416" s="91" t="s">
        <v>564</v>
      </c>
      <c r="E416" s="95"/>
      <c r="F416" s="95"/>
      <c r="G416" s="104">
        <f t="shared" si="31"/>
        <v>0</v>
      </c>
    </row>
    <row r="417" spans="1:7" s="13" customFormat="1" ht="38.25" x14ac:dyDescent="0.2">
      <c r="A417" s="128" t="s">
        <v>800</v>
      </c>
      <c r="B417" s="84" t="s">
        <v>793</v>
      </c>
      <c r="C417" s="100">
        <v>1</v>
      </c>
      <c r="D417" s="91" t="s">
        <v>564</v>
      </c>
      <c r="E417" s="95"/>
      <c r="F417" s="95"/>
      <c r="G417" s="104">
        <f t="shared" si="31"/>
        <v>0</v>
      </c>
    </row>
    <row r="418" spans="1:7" s="13" customFormat="1" ht="38.25" x14ac:dyDescent="0.2">
      <c r="A418" s="128" t="s">
        <v>185</v>
      </c>
      <c r="B418" s="84" t="s">
        <v>794</v>
      </c>
      <c r="C418" s="100">
        <v>1</v>
      </c>
      <c r="D418" s="91" t="s">
        <v>564</v>
      </c>
      <c r="E418" s="95"/>
      <c r="F418" s="95"/>
      <c r="G418" s="104">
        <f t="shared" si="31"/>
        <v>0</v>
      </c>
    </row>
    <row r="419" spans="1:7" s="13" customFormat="1" ht="38.25" x14ac:dyDescent="0.2">
      <c r="A419" s="128" t="s">
        <v>186</v>
      </c>
      <c r="B419" s="140" t="s">
        <v>801</v>
      </c>
      <c r="C419" s="100">
        <v>1</v>
      </c>
      <c r="D419" s="91" t="s">
        <v>564</v>
      </c>
      <c r="E419" s="95"/>
      <c r="F419" s="95"/>
      <c r="G419" s="104">
        <f t="shared" si="31"/>
        <v>0</v>
      </c>
    </row>
    <row r="420" spans="1:7" s="13" customFormat="1" x14ac:dyDescent="0.2">
      <c r="A420" s="126" t="s">
        <v>892</v>
      </c>
      <c r="B420" s="84" t="s">
        <v>893</v>
      </c>
      <c r="C420" s="124"/>
      <c r="D420" s="102"/>
      <c r="E420" s="127"/>
      <c r="F420" s="127"/>
      <c r="G420" s="104"/>
    </row>
    <row r="421" spans="1:7" s="13" customFormat="1" x14ac:dyDescent="0.2">
      <c r="A421" s="128" t="s">
        <v>187</v>
      </c>
      <c r="B421" s="84" t="s">
        <v>894</v>
      </c>
      <c r="C421" s="100">
        <v>3</v>
      </c>
      <c r="D421" s="91" t="s">
        <v>564</v>
      </c>
      <c r="E421" s="95"/>
      <c r="F421" s="95"/>
      <c r="G421" s="104">
        <f t="shared" ref="G421:G429" si="32">SUM(E421,F421)*C421</f>
        <v>0</v>
      </c>
    </row>
    <row r="422" spans="1:7" s="13" customFormat="1" x14ac:dyDescent="0.2">
      <c r="A422" s="128" t="s">
        <v>188</v>
      </c>
      <c r="B422" s="84" t="s">
        <v>898</v>
      </c>
      <c r="C422" s="100">
        <v>130</v>
      </c>
      <c r="D422" s="91" t="s">
        <v>564</v>
      </c>
      <c r="E422" s="94" t="s">
        <v>61</v>
      </c>
      <c r="F422" s="95"/>
      <c r="G422" s="104">
        <f t="shared" si="32"/>
        <v>0</v>
      </c>
    </row>
    <row r="423" spans="1:7" s="13" customFormat="1" x14ac:dyDescent="0.2">
      <c r="A423" s="128" t="s">
        <v>903</v>
      </c>
      <c r="B423" s="84" t="s">
        <v>895</v>
      </c>
      <c r="C423" s="100">
        <v>16</v>
      </c>
      <c r="D423" s="91" t="s">
        <v>564</v>
      </c>
      <c r="E423" s="94" t="s">
        <v>61</v>
      </c>
      <c r="F423" s="95"/>
      <c r="G423" s="104">
        <f t="shared" si="32"/>
        <v>0</v>
      </c>
    </row>
    <row r="424" spans="1:7" s="13" customFormat="1" ht="25.5" x14ac:dyDescent="0.2">
      <c r="A424" s="128" t="s">
        <v>904</v>
      </c>
      <c r="B424" s="84" t="s">
        <v>896</v>
      </c>
      <c r="C424" s="100">
        <v>30</v>
      </c>
      <c r="D424" s="91" t="s">
        <v>564</v>
      </c>
      <c r="E424" s="94" t="s">
        <v>61</v>
      </c>
      <c r="F424" s="95"/>
      <c r="G424" s="104">
        <f t="shared" si="32"/>
        <v>0</v>
      </c>
    </row>
    <row r="425" spans="1:7" s="13" customFormat="1" ht="25.5" x14ac:dyDescent="0.2">
      <c r="A425" s="128" t="s">
        <v>905</v>
      </c>
      <c r="B425" s="84" t="s">
        <v>897</v>
      </c>
      <c r="C425" s="100">
        <v>120</v>
      </c>
      <c r="D425" s="91" t="s">
        <v>564</v>
      </c>
      <c r="E425" s="94" t="s">
        <v>61</v>
      </c>
      <c r="F425" s="95"/>
      <c r="G425" s="104">
        <f t="shared" si="32"/>
        <v>0</v>
      </c>
    </row>
    <row r="426" spans="1:7" s="13" customFormat="1" ht="25.5" x14ac:dyDescent="0.2">
      <c r="A426" s="128" t="s">
        <v>763</v>
      </c>
      <c r="B426" s="84" t="s">
        <v>899</v>
      </c>
      <c r="C426" s="100">
        <v>200</v>
      </c>
      <c r="D426" s="91" t="s">
        <v>564</v>
      </c>
      <c r="E426" s="95"/>
      <c r="F426" s="95"/>
      <c r="G426" s="104">
        <f t="shared" si="32"/>
        <v>0</v>
      </c>
    </row>
    <row r="427" spans="1:7" s="13" customFormat="1" ht="25.5" x14ac:dyDescent="0.2">
      <c r="A427" s="128" t="s">
        <v>906</v>
      </c>
      <c r="B427" s="84" t="s">
        <v>900</v>
      </c>
      <c r="C427" s="100">
        <v>145</v>
      </c>
      <c r="D427" s="91" t="s">
        <v>564</v>
      </c>
      <c r="E427" s="95"/>
      <c r="F427" s="95"/>
      <c r="G427" s="104">
        <f t="shared" si="32"/>
        <v>0</v>
      </c>
    </row>
    <row r="428" spans="1:7" s="13" customFormat="1" ht="25.5" x14ac:dyDescent="0.2">
      <c r="A428" s="128" t="s">
        <v>907</v>
      </c>
      <c r="B428" s="84" t="s">
        <v>901</v>
      </c>
      <c r="C428" s="100">
        <v>6</v>
      </c>
      <c r="D428" s="91" t="s">
        <v>564</v>
      </c>
      <c r="E428" s="94" t="s">
        <v>61</v>
      </c>
      <c r="F428" s="95"/>
      <c r="G428" s="104">
        <f t="shared" si="32"/>
        <v>0</v>
      </c>
    </row>
    <row r="429" spans="1:7" s="13" customFormat="1" ht="25.5" x14ac:dyDescent="0.2">
      <c r="A429" s="128" t="s">
        <v>908</v>
      </c>
      <c r="B429" s="84" t="s">
        <v>902</v>
      </c>
      <c r="C429" s="100">
        <v>2</v>
      </c>
      <c r="D429" s="91" t="s">
        <v>564</v>
      </c>
      <c r="E429" s="95"/>
      <c r="F429" s="95"/>
      <c r="G429" s="104">
        <f t="shared" si="32"/>
        <v>0</v>
      </c>
    </row>
    <row r="430" spans="1:7" s="13" customFormat="1" x14ac:dyDescent="0.2">
      <c r="A430" s="131"/>
      <c r="B430" s="186" t="s">
        <v>70</v>
      </c>
      <c r="C430" s="186"/>
      <c r="D430" s="186"/>
      <c r="E430" s="132">
        <f>SUMPRODUCT(E217:E429,C217:C429)</f>
        <v>0</v>
      </c>
      <c r="F430" s="132">
        <f>SUMPRODUCT(F217:F429,C217:C429)</f>
        <v>0</v>
      </c>
      <c r="G430" s="133">
        <f>SUM(G217:G429)</f>
        <v>0</v>
      </c>
    </row>
    <row r="431" spans="1:7" s="13" customFormat="1" x14ac:dyDescent="0.2">
      <c r="A431" s="134" t="s">
        <v>272</v>
      </c>
      <c r="B431" s="135" t="s">
        <v>13</v>
      </c>
      <c r="C431" s="136"/>
      <c r="D431" s="137"/>
      <c r="E431" s="138"/>
      <c r="F431" s="138"/>
      <c r="G431" s="139"/>
    </row>
    <row r="432" spans="1:7" s="13" customFormat="1" x14ac:dyDescent="0.2">
      <c r="A432" s="126">
        <v>1</v>
      </c>
      <c r="B432" s="152" t="s">
        <v>504</v>
      </c>
      <c r="C432" s="124"/>
      <c r="D432" s="102"/>
      <c r="E432" s="125"/>
      <c r="F432" s="125"/>
      <c r="G432" s="104"/>
    </row>
    <row r="433" spans="1:7" ht="38.25" x14ac:dyDescent="0.2">
      <c r="A433" s="128" t="s">
        <v>17</v>
      </c>
      <c r="B433" s="82" t="s">
        <v>569</v>
      </c>
      <c r="C433" s="93">
        <v>1</v>
      </c>
      <c r="D433" s="100" t="s">
        <v>564</v>
      </c>
      <c r="E433" s="95"/>
      <c r="F433" s="95"/>
      <c r="G433" s="104">
        <f t="shared" ref="G433:G447" si="33">SUM(E433,F433)*C433</f>
        <v>0</v>
      </c>
    </row>
    <row r="434" spans="1:7" s="13" customFormat="1" ht="38.25" x14ac:dyDescent="0.2">
      <c r="A434" s="128" t="s">
        <v>18</v>
      </c>
      <c r="B434" s="82" t="s">
        <v>570</v>
      </c>
      <c r="C434" s="93">
        <v>1</v>
      </c>
      <c r="D434" s="100" t="s">
        <v>564</v>
      </c>
      <c r="E434" s="95"/>
      <c r="F434" s="95"/>
      <c r="G434" s="104">
        <f t="shared" si="33"/>
        <v>0</v>
      </c>
    </row>
    <row r="435" spans="1:7" s="13" customFormat="1" ht="38.25" x14ac:dyDescent="0.2">
      <c r="A435" s="128" t="s">
        <v>65</v>
      </c>
      <c r="B435" s="82" t="s">
        <v>571</v>
      </c>
      <c r="C435" s="93">
        <v>1</v>
      </c>
      <c r="D435" s="100" t="s">
        <v>564</v>
      </c>
      <c r="E435" s="95"/>
      <c r="F435" s="95"/>
      <c r="G435" s="104">
        <f t="shared" si="33"/>
        <v>0</v>
      </c>
    </row>
    <row r="436" spans="1:7" ht="38.25" x14ac:dyDescent="0.2">
      <c r="A436" s="128" t="s">
        <v>71</v>
      </c>
      <c r="B436" s="82" t="s">
        <v>572</v>
      </c>
      <c r="C436" s="93">
        <v>1</v>
      </c>
      <c r="D436" s="100" t="s">
        <v>564</v>
      </c>
      <c r="E436" s="95"/>
      <c r="F436" s="95"/>
      <c r="G436" s="104">
        <f t="shared" si="33"/>
        <v>0</v>
      </c>
    </row>
    <row r="437" spans="1:7" ht="38.25" x14ac:dyDescent="0.2">
      <c r="A437" s="128" t="s">
        <v>72</v>
      </c>
      <c r="B437" s="82" t="s">
        <v>573</v>
      </c>
      <c r="C437" s="93">
        <v>2</v>
      </c>
      <c r="D437" s="100" t="s">
        <v>564</v>
      </c>
      <c r="E437" s="95"/>
      <c r="F437" s="95"/>
      <c r="G437" s="104">
        <f t="shared" si="33"/>
        <v>0</v>
      </c>
    </row>
    <row r="438" spans="1:7" ht="38.25" x14ac:dyDescent="0.2">
      <c r="A438" s="128" t="s">
        <v>74</v>
      </c>
      <c r="B438" s="82" t="s">
        <v>574</v>
      </c>
      <c r="C438" s="93">
        <v>1</v>
      </c>
      <c r="D438" s="100" t="s">
        <v>564</v>
      </c>
      <c r="E438" s="95"/>
      <c r="F438" s="95"/>
      <c r="G438" s="104">
        <f t="shared" si="33"/>
        <v>0</v>
      </c>
    </row>
    <row r="439" spans="1:7" ht="38.25" x14ac:dyDescent="0.2">
      <c r="A439" s="128" t="s">
        <v>76</v>
      </c>
      <c r="B439" s="82" t="s">
        <v>575</v>
      </c>
      <c r="C439" s="93">
        <v>1</v>
      </c>
      <c r="D439" s="100" t="s">
        <v>564</v>
      </c>
      <c r="E439" s="95"/>
      <c r="F439" s="95"/>
      <c r="G439" s="104">
        <f t="shared" si="33"/>
        <v>0</v>
      </c>
    </row>
    <row r="440" spans="1:7" ht="38.25" x14ac:dyDescent="0.2">
      <c r="A440" s="128" t="s">
        <v>77</v>
      </c>
      <c r="B440" s="82" t="s">
        <v>576</v>
      </c>
      <c r="C440" s="96">
        <v>1</v>
      </c>
      <c r="D440" s="100" t="s">
        <v>564</v>
      </c>
      <c r="E440" s="95"/>
      <c r="F440" s="95"/>
      <c r="G440" s="104">
        <f t="shared" si="33"/>
        <v>0</v>
      </c>
    </row>
    <row r="441" spans="1:7" ht="38.25" x14ac:dyDescent="0.2">
      <c r="A441" s="128" t="s">
        <v>79</v>
      </c>
      <c r="B441" s="82" t="s">
        <v>577</v>
      </c>
      <c r="C441" s="96">
        <v>1</v>
      </c>
      <c r="D441" s="100" t="s">
        <v>564</v>
      </c>
      <c r="E441" s="95"/>
      <c r="F441" s="95"/>
      <c r="G441" s="104">
        <f t="shared" si="33"/>
        <v>0</v>
      </c>
    </row>
    <row r="442" spans="1:7" s="13" customFormat="1" x14ac:dyDescent="0.2">
      <c r="A442" s="128" t="s">
        <v>80</v>
      </c>
      <c r="B442" s="82" t="s">
        <v>578</v>
      </c>
      <c r="C442" s="96">
        <v>2</v>
      </c>
      <c r="D442" s="100" t="s">
        <v>564</v>
      </c>
      <c r="E442" s="95"/>
      <c r="F442" s="95"/>
      <c r="G442" s="104">
        <f t="shared" si="33"/>
        <v>0</v>
      </c>
    </row>
    <row r="443" spans="1:7" s="13" customFormat="1" x14ac:dyDescent="0.2">
      <c r="A443" s="128" t="s">
        <v>81</v>
      </c>
      <c r="B443" s="82" t="s">
        <v>579</v>
      </c>
      <c r="C443" s="96">
        <v>4</v>
      </c>
      <c r="D443" s="100" t="s">
        <v>564</v>
      </c>
      <c r="E443" s="95"/>
      <c r="F443" s="95"/>
      <c r="G443" s="104">
        <f t="shared" si="33"/>
        <v>0</v>
      </c>
    </row>
    <row r="444" spans="1:7" ht="25.5" x14ac:dyDescent="0.2">
      <c r="A444" s="128" t="s">
        <v>82</v>
      </c>
      <c r="B444" s="82" t="s">
        <v>580</v>
      </c>
      <c r="C444" s="96">
        <v>1</v>
      </c>
      <c r="D444" s="100" t="s">
        <v>564</v>
      </c>
      <c r="E444" s="95"/>
      <c r="F444" s="95"/>
      <c r="G444" s="104">
        <f t="shared" si="33"/>
        <v>0</v>
      </c>
    </row>
    <row r="445" spans="1:7" x14ac:dyDescent="0.2">
      <c r="A445" s="128" t="s">
        <v>83</v>
      </c>
      <c r="B445" s="82" t="s">
        <v>581</v>
      </c>
      <c r="C445" s="96">
        <v>36</v>
      </c>
      <c r="D445" s="100" t="s">
        <v>564</v>
      </c>
      <c r="E445" s="95"/>
      <c r="F445" s="95"/>
      <c r="G445" s="104">
        <f t="shared" si="33"/>
        <v>0</v>
      </c>
    </row>
    <row r="446" spans="1:7" x14ac:dyDescent="0.2">
      <c r="A446" s="128" t="s">
        <v>84</v>
      </c>
      <c r="B446" s="82" t="s">
        <v>582</v>
      </c>
      <c r="C446" s="96">
        <v>1</v>
      </c>
      <c r="D446" s="100" t="s">
        <v>564</v>
      </c>
      <c r="E446" s="95"/>
      <c r="F446" s="95"/>
      <c r="G446" s="104">
        <f t="shared" si="33"/>
        <v>0</v>
      </c>
    </row>
    <row r="447" spans="1:7" x14ac:dyDescent="0.2">
      <c r="A447" s="128" t="s">
        <v>85</v>
      </c>
      <c r="B447" s="82" t="s">
        <v>583</v>
      </c>
      <c r="C447" s="96">
        <v>4</v>
      </c>
      <c r="D447" s="100" t="s">
        <v>564</v>
      </c>
      <c r="E447" s="95"/>
      <c r="F447" s="95"/>
      <c r="G447" s="104">
        <f t="shared" si="33"/>
        <v>0</v>
      </c>
    </row>
    <row r="448" spans="1:7" x14ac:dyDescent="0.2">
      <c r="A448" s="126">
        <v>3</v>
      </c>
      <c r="B448" s="152" t="s">
        <v>584</v>
      </c>
      <c r="C448" s="124"/>
      <c r="D448" s="102"/>
      <c r="E448" s="125"/>
      <c r="F448" s="125"/>
      <c r="G448" s="104"/>
    </row>
    <row r="449" spans="1:7" x14ac:dyDescent="0.2">
      <c r="A449" s="128" t="s">
        <v>63</v>
      </c>
      <c r="B449" s="82" t="s">
        <v>585</v>
      </c>
      <c r="C449" s="96">
        <v>480</v>
      </c>
      <c r="D449" s="100" t="s">
        <v>57</v>
      </c>
      <c r="E449" s="95"/>
      <c r="F449" s="95"/>
      <c r="G449" s="104">
        <f t="shared" ref="G449:G483" si="34">SUM(E449,F449)*C449</f>
        <v>0</v>
      </c>
    </row>
    <row r="450" spans="1:7" x14ac:dyDescent="0.2">
      <c r="A450" s="128" t="s">
        <v>111</v>
      </c>
      <c r="B450" s="82" t="s">
        <v>586</v>
      </c>
      <c r="C450" s="96">
        <v>240</v>
      </c>
      <c r="D450" s="99" t="s">
        <v>587</v>
      </c>
      <c r="E450" s="95"/>
      <c r="F450" s="95"/>
      <c r="G450" s="104">
        <f t="shared" si="34"/>
        <v>0</v>
      </c>
    </row>
    <row r="451" spans="1:7" x14ac:dyDescent="0.2">
      <c r="A451" s="128" t="s">
        <v>112</v>
      </c>
      <c r="B451" s="84" t="s">
        <v>496</v>
      </c>
      <c r="C451" s="124">
        <v>8</v>
      </c>
      <c r="D451" s="102" t="s">
        <v>62</v>
      </c>
      <c r="E451" s="103"/>
      <c r="F451" s="103"/>
      <c r="G451" s="104">
        <f t="shared" si="34"/>
        <v>0</v>
      </c>
    </row>
    <row r="452" spans="1:7" x14ac:dyDescent="0.2">
      <c r="A452" s="128" t="s">
        <v>113</v>
      </c>
      <c r="B452" s="84" t="s">
        <v>492</v>
      </c>
      <c r="C452" s="124">
        <v>2</v>
      </c>
      <c r="D452" s="102" t="s">
        <v>62</v>
      </c>
      <c r="E452" s="103"/>
      <c r="F452" s="103"/>
      <c r="G452" s="104">
        <f t="shared" si="34"/>
        <v>0</v>
      </c>
    </row>
    <row r="453" spans="1:7" x14ac:dyDescent="0.2">
      <c r="A453" s="128" t="s">
        <v>114</v>
      </c>
      <c r="B453" s="84" t="s">
        <v>493</v>
      </c>
      <c r="C453" s="124">
        <v>10</v>
      </c>
      <c r="D453" s="102" t="s">
        <v>62</v>
      </c>
      <c r="E453" s="103"/>
      <c r="F453" s="103"/>
      <c r="G453" s="104">
        <f t="shared" si="34"/>
        <v>0</v>
      </c>
    </row>
    <row r="454" spans="1:7" x14ac:dyDescent="0.2">
      <c r="A454" s="128" t="s">
        <v>115</v>
      </c>
      <c r="B454" s="84" t="s">
        <v>494</v>
      </c>
      <c r="C454" s="124">
        <v>2</v>
      </c>
      <c r="D454" s="102" t="s">
        <v>62</v>
      </c>
      <c r="E454" s="103"/>
      <c r="F454" s="103"/>
      <c r="G454" s="104">
        <f t="shared" si="34"/>
        <v>0</v>
      </c>
    </row>
    <row r="455" spans="1:7" x14ac:dyDescent="0.2">
      <c r="A455" s="128" t="s">
        <v>116</v>
      </c>
      <c r="B455" s="84" t="s">
        <v>588</v>
      </c>
      <c r="C455" s="124">
        <v>4</v>
      </c>
      <c r="D455" s="102" t="s">
        <v>62</v>
      </c>
      <c r="E455" s="103"/>
      <c r="F455" s="103"/>
      <c r="G455" s="104">
        <f t="shared" si="34"/>
        <v>0</v>
      </c>
    </row>
    <row r="456" spans="1:7" x14ac:dyDescent="0.2">
      <c r="A456" s="128" t="s">
        <v>117</v>
      </c>
      <c r="B456" s="84" t="s">
        <v>495</v>
      </c>
      <c r="C456" s="124">
        <v>16</v>
      </c>
      <c r="D456" s="102" t="s">
        <v>62</v>
      </c>
      <c r="E456" s="103"/>
      <c r="F456" s="103"/>
      <c r="G456" s="104">
        <f t="shared" si="34"/>
        <v>0</v>
      </c>
    </row>
    <row r="457" spans="1:7" ht="25.5" x14ac:dyDescent="0.2">
      <c r="A457" s="128" t="s">
        <v>118</v>
      </c>
      <c r="B457" s="84" t="s">
        <v>481</v>
      </c>
      <c r="C457" s="124">
        <v>23</v>
      </c>
      <c r="D457" s="100" t="s">
        <v>564</v>
      </c>
      <c r="E457" s="103"/>
      <c r="F457" s="103"/>
      <c r="G457" s="104">
        <f t="shared" si="34"/>
        <v>0</v>
      </c>
    </row>
    <row r="458" spans="1:7" ht="25.5" x14ac:dyDescent="0.2">
      <c r="A458" s="128" t="s">
        <v>119</v>
      </c>
      <c r="B458" s="84" t="s">
        <v>482</v>
      </c>
      <c r="C458" s="124">
        <v>37</v>
      </c>
      <c r="D458" s="100" t="s">
        <v>564</v>
      </c>
      <c r="E458" s="103"/>
      <c r="F458" s="103"/>
      <c r="G458" s="104">
        <f t="shared" si="34"/>
        <v>0</v>
      </c>
    </row>
    <row r="459" spans="1:7" ht="25.5" x14ac:dyDescent="0.2">
      <c r="A459" s="128" t="s">
        <v>120</v>
      </c>
      <c r="B459" s="84" t="s">
        <v>488</v>
      </c>
      <c r="C459" s="124">
        <v>2</v>
      </c>
      <c r="D459" s="100" t="s">
        <v>564</v>
      </c>
      <c r="E459" s="103"/>
      <c r="F459" s="103"/>
      <c r="G459" s="104">
        <f t="shared" si="34"/>
        <v>0</v>
      </c>
    </row>
    <row r="460" spans="1:7" ht="25.5" x14ac:dyDescent="0.2">
      <c r="A460" s="128" t="s">
        <v>121</v>
      </c>
      <c r="B460" s="84" t="s">
        <v>589</v>
      </c>
      <c r="C460" s="96">
        <v>10</v>
      </c>
      <c r="D460" s="100" t="s">
        <v>564</v>
      </c>
      <c r="E460" s="95"/>
      <c r="F460" s="95"/>
      <c r="G460" s="104">
        <f t="shared" si="34"/>
        <v>0</v>
      </c>
    </row>
    <row r="461" spans="1:7" x14ac:dyDescent="0.2">
      <c r="A461" s="128" t="s">
        <v>122</v>
      </c>
      <c r="B461" s="84" t="s">
        <v>484</v>
      </c>
      <c r="C461" s="124">
        <v>2</v>
      </c>
      <c r="D461" s="100" t="s">
        <v>564</v>
      </c>
      <c r="E461" s="103"/>
      <c r="F461" s="103"/>
      <c r="G461" s="104">
        <f t="shared" si="34"/>
        <v>0</v>
      </c>
    </row>
    <row r="462" spans="1:7" x14ac:dyDescent="0.2">
      <c r="A462" s="128" t="s">
        <v>123</v>
      </c>
      <c r="B462" s="84" t="s">
        <v>485</v>
      </c>
      <c r="C462" s="124">
        <v>2</v>
      </c>
      <c r="D462" s="100" t="s">
        <v>564</v>
      </c>
      <c r="E462" s="103"/>
      <c r="F462" s="103"/>
      <c r="G462" s="104">
        <f t="shared" si="34"/>
        <v>0</v>
      </c>
    </row>
    <row r="463" spans="1:7" x14ac:dyDescent="0.2">
      <c r="A463" s="128" t="s">
        <v>124</v>
      </c>
      <c r="B463" s="84" t="s">
        <v>486</v>
      </c>
      <c r="C463" s="124">
        <v>1</v>
      </c>
      <c r="D463" s="100" t="s">
        <v>564</v>
      </c>
      <c r="E463" s="103"/>
      <c r="F463" s="103"/>
      <c r="G463" s="104">
        <f t="shared" si="34"/>
        <v>0</v>
      </c>
    </row>
    <row r="464" spans="1:7" x14ac:dyDescent="0.2">
      <c r="A464" s="128" t="s">
        <v>125</v>
      </c>
      <c r="B464" s="84" t="s">
        <v>487</v>
      </c>
      <c r="C464" s="124">
        <v>1</v>
      </c>
      <c r="D464" s="100" t="s">
        <v>564</v>
      </c>
      <c r="E464" s="103"/>
      <c r="F464" s="103"/>
      <c r="G464" s="104">
        <f t="shared" si="34"/>
        <v>0</v>
      </c>
    </row>
    <row r="465" spans="1:7" x14ac:dyDescent="0.2">
      <c r="A465" s="128" t="s">
        <v>126</v>
      </c>
      <c r="B465" s="82" t="s">
        <v>590</v>
      </c>
      <c r="C465" s="96">
        <v>4</v>
      </c>
      <c r="D465" s="100" t="s">
        <v>564</v>
      </c>
      <c r="E465" s="95"/>
      <c r="F465" s="103"/>
      <c r="G465" s="104">
        <f t="shared" si="34"/>
        <v>0</v>
      </c>
    </row>
    <row r="466" spans="1:7" x14ac:dyDescent="0.2">
      <c r="A466" s="128" t="s">
        <v>127</v>
      </c>
      <c r="B466" s="82" t="s">
        <v>591</v>
      </c>
      <c r="C466" s="96">
        <v>2</v>
      </c>
      <c r="D466" s="100" t="s">
        <v>564</v>
      </c>
      <c r="E466" s="95"/>
      <c r="F466" s="103"/>
      <c r="G466" s="104">
        <f t="shared" si="34"/>
        <v>0</v>
      </c>
    </row>
    <row r="467" spans="1:7" x14ac:dyDescent="0.2">
      <c r="A467" s="128" t="s">
        <v>128</v>
      </c>
      <c r="B467" s="84" t="s">
        <v>489</v>
      </c>
      <c r="C467" s="124">
        <v>3</v>
      </c>
      <c r="D467" s="100" t="s">
        <v>564</v>
      </c>
      <c r="E467" s="103"/>
      <c r="F467" s="103"/>
      <c r="G467" s="104">
        <f t="shared" si="34"/>
        <v>0</v>
      </c>
    </row>
    <row r="468" spans="1:7" x14ac:dyDescent="0.2">
      <c r="A468" s="128" t="s">
        <v>129</v>
      </c>
      <c r="B468" s="84" t="s">
        <v>490</v>
      </c>
      <c r="C468" s="124">
        <v>8</v>
      </c>
      <c r="D468" s="100" t="s">
        <v>564</v>
      </c>
      <c r="E468" s="103"/>
      <c r="F468" s="103"/>
      <c r="G468" s="104">
        <f t="shared" si="34"/>
        <v>0</v>
      </c>
    </row>
    <row r="469" spans="1:7" x14ac:dyDescent="0.2">
      <c r="A469" s="128" t="s">
        <v>130</v>
      </c>
      <c r="B469" s="84" t="s">
        <v>592</v>
      </c>
      <c r="C469" s="124">
        <v>2</v>
      </c>
      <c r="D469" s="100" t="s">
        <v>564</v>
      </c>
      <c r="E469" s="103"/>
      <c r="F469" s="103"/>
      <c r="G469" s="104">
        <f t="shared" si="34"/>
        <v>0</v>
      </c>
    </row>
    <row r="470" spans="1:7" x14ac:dyDescent="0.2">
      <c r="A470" s="128" t="s">
        <v>131</v>
      </c>
      <c r="B470" s="84" t="s">
        <v>491</v>
      </c>
      <c r="C470" s="124">
        <v>3</v>
      </c>
      <c r="D470" s="100" t="s">
        <v>564</v>
      </c>
      <c r="E470" s="103"/>
      <c r="F470" s="103"/>
      <c r="G470" s="104">
        <f t="shared" si="34"/>
        <v>0</v>
      </c>
    </row>
    <row r="471" spans="1:7" ht="25.5" x14ac:dyDescent="0.2">
      <c r="A471" s="128" t="s">
        <v>132</v>
      </c>
      <c r="B471" s="84" t="s">
        <v>593</v>
      </c>
      <c r="C471" s="124">
        <v>4</v>
      </c>
      <c r="D471" s="100" t="s">
        <v>564</v>
      </c>
      <c r="E471" s="103"/>
      <c r="F471" s="103"/>
      <c r="G471" s="104">
        <f t="shared" si="34"/>
        <v>0</v>
      </c>
    </row>
    <row r="472" spans="1:7" ht="25.5" x14ac:dyDescent="0.2">
      <c r="A472" s="128" t="s">
        <v>133</v>
      </c>
      <c r="B472" s="84" t="s">
        <v>600</v>
      </c>
      <c r="C472" s="124">
        <v>2</v>
      </c>
      <c r="D472" s="100" t="s">
        <v>564</v>
      </c>
      <c r="E472" s="103"/>
      <c r="F472" s="103"/>
      <c r="G472" s="104">
        <f t="shared" si="34"/>
        <v>0</v>
      </c>
    </row>
    <row r="473" spans="1:7" x14ac:dyDescent="0.2">
      <c r="A473" s="128" t="s">
        <v>134</v>
      </c>
      <c r="B473" s="84" t="s">
        <v>492</v>
      </c>
      <c r="C473" s="124">
        <v>2</v>
      </c>
      <c r="D473" s="102" t="s">
        <v>62</v>
      </c>
      <c r="E473" s="103"/>
      <c r="F473" s="103"/>
      <c r="G473" s="104">
        <f t="shared" si="34"/>
        <v>0</v>
      </c>
    </row>
    <row r="474" spans="1:7" x14ac:dyDescent="0.2">
      <c r="A474" s="128" t="s">
        <v>135</v>
      </c>
      <c r="B474" s="84" t="s">
        <v>493</v>
      </c>
      <c r="C474" s="124">
        <v>10</v>
      </c>
      <c r="D474" s="102" t="s">
        <v>62</v>
      </c>
      <c r="E474" s="103"/>
      <c r="F474" s="103"/>
      <c r="G474" s="104">
        <f t="shared" si="34"/>
        <v>0</v>
      </c>
    </row>
    <row r="475" spans="1:7" x14ac:dyDescent="0.2">
      <c r="A475" s="128" t="s">
        <v>136</v>
      </c>
      <c r="B475" s="84" t="s">
        <v>494</v>
      </c>
      <c r="C475" s="124">
        <v>2</v>
      </c>
      <c r="D475" s="102" t="s">
        <v>62</v>
      </c>
      <c r="E475" s="103"/>
      <c r="F475" s="103"/>
      <c r="G475" s="104">
        <f t="shared" si="34"/>
        <v>0</v>
      </c>
    </row>
    <row r="476" spans="1:7" x14ac:dyDescent="0.2">
      <c r="A476" s="128" t="s">
        <v>137</v>
      </c>
      <c r="B476" s="84" t="s">
        <v>495</v>
      </c>
      <c r="C476" s="124">
        <v>16</v>
      </c>
      <c r="D476" s="102" t="s">
        <v>62</v>
      </c>
      <c r="E476" s="103"/>
      <c r="F476" s="103"/>
      <c r="G476" s="104">
        <f t="shared" si="34"/>
        <v>0</v>
      </c>
    </row>
    <row r="477" spans="1:7" s="13" customFormat="1" x14ac:dyDescent="0.2">
      <c r="A477" s="128" t="s">
        <v>138</v>
      </c>
      <c r="B477" s="84" t="s">
        <v>496</v>
      </c>
      <c r="C477" s="124">
        <v>8</v>
      </c>
      <c r="D477" s="102" t="s">
        <v>62</v>
      </c>
      <c r="E477" s="103"/>
      <c r="F477" s="103"/>
      <c r="G477" s="104">
        <f t="shared" si="34"/>
        <v>0</v>
      </c>
    </row>
    <row r="478" spans="1:7" x14ac:dyDescent="0.2">
      <c r="A478" s="128" t="s">
        <v>139</v>
      </c>
      <c r="B478" s="82" t="s">
        <v>594</v>
      </c>
      <c r="C478" s="96">
        <v>19</v>
      </c>
      <c r="D478" s="100" t="s">
        <v>564</v>
      </c>
      <c r="E478" s="95"/>
      <c r="F478" s="95"/>
      <c r="G478" s="104">
        <f t="shared" si="34"/>
        <v>0</v>
      </c>
    </row>
    <row r="479" spans="1:7" x14ac:dyDescent="0.2">
      <c r="A479" s="128" t="s">
        <v>140</v>
      </c>
      <c r="B479" s="82" t="s">
        <v>595</v>
      </c>
      <c r="C479" s="96">
        <v>29</v>
      </c>
      <c r="D479" s="99" t="s">
        <v>483</v>
      </c>
      <c r="E479" s="95"/>
      <c r="F479" s="95"/>
      <c r="G479" s="104">
        <f t="shared" si="34"/>
        <v>0</v>
      </c>
    </row>
    <row r="480" spans="1:7" x14ac:dyDescent="0.2">
      <c r="A480" s="128" t="s">
        <v>141</v>
      </c>
      <c r="B480" s="82" t="s">
        <v>596</v>
      </c>
      <c r="C480" s="96">
        <v>39</v>
      </c>
      <c r="D480" s="99" t="s">
        <v>483</v>
      </c>
      <c r="E480" s="95"/>
      <c r="F480" s="95"/>
      <c r="G480" s="104">
        <f t="shared" si="34"/>
        <v>0</v>
      </c>
    </row>
    <row r="481" spans="1:7" x14ac:dyDescent="0.2">
      <c r="A481" s="128" t="s">
        <v>142</v>
      </c>
      <c r="B481" s="82" t="s">
        <v>597</v>
      </c>
      <c r="C481" s="96">
        <v>88</v>
      </c>
      <c r="D481" s="99" t="s">
        <v>483</v>
      </c>
      <c r="E481" s="95"/>
      <c r="F481" s="95"/>
      <c r="G481" s="104">
        <f t="shared" si="34"/>
        <v>0</v>
      </c>
    </row>
    <row r="482" spans="1:7" x14ac:dyDescent="0.2">
      <c r="A482" s="128" t="s">
        <v>143</v>
      </c>
      <c r="B482" s="82" t="s">
        <v>598</v>
      </c>
      <c r="C482" s="96">
        <v>95</v>
      </c>
      <c r="D482" s="99" t="s">
        <v>483</v>
      </c>
      <c r="E482" s="95"/>
      <c r="F482" s="95"/>
      <c r="G482" s="104">
        <f t="shared" si="34"/>
        <v>0</v>
      </c>
    </row>
    <row r="483" spans="1:7" x14ac:dyDescent="0.2">
      <c r="A483" s="128" t="s">
        <v>144</v>
      </c>
      <c r="B483" s="82" t="s">
        <v>599</v>
      </c>
      <c r="C483" s="96">
        <v>88</v>
      </c>
      <c r="D483" s="99" t="s">
        <v>483</v>
      </c>
      <c r="E483" s="95"/>
      <c r="F483" s="95"/>
      <c r="G483" s="104">
        <f t="shared" si="34"/>
        <v>0</v>
      </c>
    </row>
    <row r="484" spans="1:7" x14ac:dyDescent="0.2">
      <c r="A484" s="121">
        <v>4</v>
      </c>
      <c r="B484" s="152" t="s">
        <v>505</v>
      </c>
      <c r="C484" s="89"/>
      <c r="D484" s="91"/>
      <c r="E484" s="125"/>
      <c r="F484" s="125"/>
      <c r="G484" s="104"/>
    </row>
    <row r="485" spans="1:7" x14ac:dyDescent="0.2">
      <c r="A485" s="128" t="s">
        <v>145</v>
      </c>
      <c r="B485" s="84" t="s">
        <v>497</v>
      </c>
      <c r="C485" s="124">
        <v>12</v>
      </c>
      <c r="D485" s="102" t="s">
        <v>62</v>
      </c>
      <c r="E485" s="103"/>
      <c r="F485" s="103"/>
      <c r="G485" s="104">
        <f t="shared" ref="G485:G503" si="35">SUM(E485,F485)*C485</f>
        <v>0</v>
      </c>
    </row>
    <row r="486" spans="1:7" x14ac:dyDescent="0.2">
      <c r="A486" s="128" t="s">
        <v>146</v>
      </c>
      <c r="B486" s="84" t="s">
        <v>498</v>
      </c>
      <c r="C486" s="124">
        <v>38</v>
      </c>
      <c r="D486" s="102" t="s">
        <v>62</v>
      </c>
      <c r="E486" s="103"/>
      <c r="F486" s="103"/>
      <c r="G486" s="104">
        <f t="shared" si="35"/>
        <v>0</v>
      </c>
    </row>
    <row r="487" spans="1:7" x14ac:dyDescent="0.2">
      <c r="A487" s="128" t="s">
        <v>147</v>
      </c>
      <c r="B487" s="84" t="s">
        <v>499</v>
      </c>
      <c r="C487" s="124">
        <v>3</v>
      </c>
      <c r="D487" s="102" t="s">
        <v>62</v>
      </c>
      <c r="E487" s="103"/>
      <c r="F487" s="103"/>
      <c r="G487" s="104">
        <f t="shared" si="35"/>
        <v>0</v>
      </c>
    </row>
    <row r="488" spans="1:7" x14ac:dyDescent="0.2">
      <c r="A488" s="128" t="s">
        <v>148</v>
      </c>
      <c r="B488" s="84" t="s">
        <v>500</v>
      </c>
      <c r="C488" s="124">
        <v>16</v>
      </c>
      <c r="D488" s="102" t="s">
        <v>62</v>
      </c>
      <c r="E488" s="103"/>
      <c r="F488" s="103"/>
      <c r="G488" s="104">
        <f t="shared" si="35"/>
        <v>0</v>
      </c>
    </row>
    <row r="489" spans="1:7" x14ac:dyDescent="0.2">
      <c r="A489" s="128" t="s">
        <v>289</v>
      </c>
      <c r="B489" s="84" t="s">
        <v>501</v>
      </c>
      <c r="C489" s="124">
        <v>131</v>
      </c>
      <c r="D489" s="102" t="s">
        <v>62</v>
      </c>
      <c r="E489" s="103"/>
      <c r="F489" s="103"/>
      <c r="G489" s="104">
        <f t="shared" si="35"/>
        <v>0</v>
      </c>
    </row>
    <row r="490" spans="1:7" s="13" customFormat="1" x14ac:dyDescent="0.2">
      <c r="A490" s="128" t="s">
        <v>306</v>
      </c>
      <c r="B490" s="84" t="s">
        <v>502</v>
      </c>
      <c r="C490" s="124">
        <v>125</v>
      </c>
      <c r="D490" s="102" t="s">
        <v>62</v>
      </c>
      <c r="E490" s="103"/>
      <c r="F490" s="103"/>
      <c r="G490" s="104">
        <f t="shared" si="35"/>
        <v>0</v>
      </c>
    </row>
    <row r="491" spans="1:7" x14ac:dyDescent="0.2">
      <c r="A491" s="128" t="s">
        <v>307</v>
      </c>
      <c r="B491" s="84" t="s">
        <v>503</v>
      </c>
      <c r="C491" s="124">
        <v>41</v>
      </c>
      <c r="D491" s="102" t="s">
        <v>62</v>
      </c>
      <c r="E491" s="103"/>
      <c r="F491" s="103"/>
      <c r="G491" s="104">
        <f t="shared" si="35"/>
        <v>0</v>
      </c>
    </row>
    <row r="492" spans="1:7" x14ac:dyDescent="0.2">
      <c r="A492" s="128" t="s">
        <v>367</v>
      </c>
      <c r="B492" s="82" t="s">
        <v>601</v>
      </c>
      <c r="C492" s="96">
        <v>131</v>
      </c>
      <c r="D492" s="99" t="s">
        <v>62</v>
      </c>
      <c r="E492" s="95"/>
      <c r="F492" s="95"/>
      <c r="G492" s="104">
        <f t="shared" si="35"/>
        <v>0</v>
      </c>
    </row>
    <row r="493" spans="1:7" x14ac:dyDescent="0.2">
      <c r="A493" s="128" t="s">
        <v>368</v>
      </c>
      <c r="B493" s="82" t="s">
        <v>602</v>
      </c>
      <c r="C493" s="96">
        <v>3</v>
      </c>
      <c r="D493" s="99" t="s">
        <v>62</v>
      </c>
      <c r="E493" s="95"/>
      <c r="F493" s="95"/>
      <c r="G493" s="104">
        <f t="shared" si="35"/>
        <v>0</v>
      </c>
    </row>
    <row r="494" spans="1:7" x14ac:dyDescent="0.2">
      <c r="A494" s="128" t="s">
        <v>369</v>
      </c>
      <c r="B494" s="82" t="s">
        <v>603</v>
      </c>
      <c r="C494" s="96">
        <v>125</v>
      </c>
      <c r="D494" s="99" t="s">
        <v>62</v>
      </c>
      <c r="E494" s="95"/>
      <c r="F494" s="95"/>
      <c r="G494" s="104">
        <f t="shared" si="35"/>
        <v>0</v>
      </c>
    </row>
    <row r="495" spans="1:7" x14ac:dyDescent="0.2">
      <c r="A495" s="128" t="s">
        <v>370</v>
      </c>
      <c r="B495" s="82" t="s">
        <v>604</v>
      </c>
      <c r="C495" s="96">
        <v>16</v>
      </c>
      <c r="D495" s="99" t="s">
        <v>62</v>
      </c>
      <c r="E495" s="95"/>
      <c r="F495" s="95"/>
      <c r="G495" s="104">
        <f t="shared" si="35"/>
        <v>0</v>
      </c>
    </row>
    <row r="496" spans="1:7" x14ac:dyDescent="0.2">
      <c r="A496" s="128" t="s">
        <v>371</v>
      </c>
      <c r="B496" s="83" t="s">
        <v>605</v>
      </c>
      <c r="C496" s="96">
        <v>41</v>
      </c>
      <c r="D496" s="101" t="s">
        <v>62</v>
      </c>
      <c r="E496" s="95"/>
      <c r="F496" s="95"/>
      <c r="G496" s="104">
        <f t="shared" si="35"/>
        <v>0</v>
      </c>
    </row>
    <row r="497" spans="1:10" x14ac:dyDescent="0.2">
      <c r="A497" s="128" t="s">
        <v>372</v>
      </c>
      <c r="B497" s="83" t="s">
        <v>606</v>
      </c>
      <c r="C497" s="96">
        <v>38</v>
      </c>
      <c r="D497" s="101" t="s">
        <v>62</v>
      </c>
      <c r="E497" s="95"/>
      <c r="F497" s="95"/>
      <c r="G497" s="104">
        <f t="shared" si="35"/>
        <v>0</v>
      </c>
    </row>
    <row r="498" spans="1:10" x14ac:dyDescent="0.2">
      <c r="A498" s="128" t="s">
        <v>451</v>
      </c>
      <c r="B498" s="83" t="s">
        <v>607</v>
      </c>
      <c r="C498" s="96">
        <v>12</v>
      </c>
      <c r="D498" s="101" t="s">
        <v>62</v>
      </c>
      <c r="E498" s="95"/>
      <c r="F498" s="95"/>
      <c r="G498" s="104">
        <f t="shared" si="35"/>
        <v>0</v>
      </c>
    </row>
    <row r="499" spans="1:10" s="13" customFormat="1" x14ac:dyDescent="0.2">
      <c r="A499" s="128" t="s">
        <v>452</v>
      </c>
      <c r="B499" s="84" t="s">
        <v>478</v>
      </c>
      <c r="C499" s="124">
        <v>5</v>
      </c>
      <c r="D499" s="102" t="s">
        <v>479</v>
      </c>
      <c r="E499" s="103"/>
      <c r="F499" s="103"/>
      <c r="G499" s="104">
        <f t="shared" si="35"/>
        <v>0</v>
      </c>
    </row>
    <row r="500" spans="1:10" x14ac:dyDescent="0.2">
      <c r="A500" s="128" t="s">
        <v>453</v>
      </c>
      <c r="B500" s="84" t="s">
        <v>480</v>
      </c>
      <c r="C500" s="124">
        <v>55</v>
      </c>
      <c r="D500" s="102" t="s">
        <v>479</v>
      </c>
      <c r="E500" s="103"/>
      <c r="F500" s="103"/>
      <c r="G500" s="104">
        <f t="shared" si="35"/>
        <v>0</v>
      </c>
    </row>
    <row r="501" spans="1:10" x14ac:dyDescent="0.2">
      <c r="A501" s="128" t="s">
        <v>454</v>
      </c>
      <c r="B501" s="83" t="s">
        <v>608</v>
      </c>
      <c r="C501" s="96">
        <v>6</v>
      </c>
      <c r="D501" s="100" t="s">
        <v>564</v>
      </c>
      <c r="E501" s="95"/>
      <c r="F501" s="95"/>
      <c r="G501" s="104">
        <f t="shared" si="35"/>
        <v>0</v>
      </c>
      <c r="J501" s="76"/>
    </row>
    <row r="502" spans="1:10" x14ac:dyDescent="0.2">
      <c r="A502" s="128" t="s">
        <v>455</v>
      </c>
      <c r="B502" s="83" t="s">
        <v>609</v>
      </c>
      <c r="C502" s="96">
        <v>90</v>
      </c>
      <c r="D502" s="101" t="s">
        <v>62</v>
      </c>
      <c r="E502" s="95"/>
      <c r="F502" s="95"/>
      <c r="G502" s="104">
        <f t="shared" si="35"/>
        <v>0</v>
      </c>
    </row>
    <row r="503" spans="1:10" x14ac:dyDescent="0.2">
      <c r="A503" s="128" t="s">
        <v>456</v>
      </c>
      <c r="B503" s="82" t="s">
        <v>610</v>
      </c>
      <c r="C503" s="96">
        <v>10</v>
      </c>
      <c r="D503" s="100" t="s">
        <v>58</v>
      </c>
      <c r="E503" s="95"/>
      <c r="F503" s="95"/>
      <c r="G503" s="104">
        <f t="shared" si="35"/>
        <v>0</v>
      </c>
    </row>
    <row r="504" spans="1:10" x14ac:dyDescent="0.2">
      <c r="A504" s="121">
        <v>5</v>
      </c>
      <c r="B504" s="152" t="s">
        <v>611</v>
      </c>
      <c r="C504" s="89"/>
      <c r="D504" s="91"/>
      <c r="E504" s="94"/>
      <c r="F504" s="94"/>
      <c r="G504" s="107"/>
    </row>
    <row r="505" spans="1:10" ht="25.5" x14ac:dyDescent="0.2">
      <c r="A505" s="128" t="s">
        <v>31</v>
      </c>
      <c r="B505" s="84" t="s">
        <v>476</v>
      </c>
      <c r="C505" s="124">
        <v>3</v>
      </c>
      <c r="D505" s="100" t="s">
        <v>564</v>
      </c>
      <c r="E505" s="103"/>
      <c r="F505" s="103"/>
      <c r="G505" s="104">
        <f>SUM(E505,F505)*C505</f>
        <v>0</v>
      </c>
    </row>
    <row r="506" spans="1:10" x14ac:dyDescent="0.2">
      <c r="A506" s="128" t="s">
        <v>33</v>
      </c>
      <c r="B506" s="82" t="s">
        <v>612</v>
      </c>
      <c r="C506" s="96">
        <v>7</v>
      </c>
      <c r="D506" s="100" t="s">
        <v>564</v>
      </c>
      <c r="E506" s="95"/>
      <c r="F506" s="95"/>
      <c r="G506" s="104">
        <f>SUM(E506,F506)*C506</f>
        <v>0</v>
      </c>
    </row>
    <row r="507" spans="1:10" x14ac:dyDescent="0.2">
      <c r="A507" s="128" t="s">
        <v>35</v>
      </c>
      <c r="B507" s="82" t="s">
        <v>613</v>
      </c>
      <c r="C507" s="96">
        <v>1</v>
      </c>
      <c r="D507" s="100" t="s">
        <v>564</v>
      </c>
      <c r="E507" s="95"/>
      <c r="F507" s="95"/>
      <c r="G507" s="104">
        <f>SUM(E507,F507)*C507</f>
        <v>0</v>
      </c>
    </row>
    <row r="508" spans="1:10" x14ac:dyDescent="0.2">
      <c r="A508" s="121">
        <v>6</v>
      </c>
      <c r="B508" s="98" t="s">
        <v>92</v>
      </c>
      <c r="C508" s="96"/>
      <c r="D508" s="101"/>
      <c r="E508" s="94"/>
      <c r="F508" s="94"/>
      <c r="G508" s="107"/>
    </row>
    <row r="509" spans="1:10" x14ac:dyDescent="0.2">
      <c r="A509" s="131" t="s">
        <v>157</v>
      </c>
      <c r="B509" s="82" t="s">
        <v>717</v>
      </c>
      <c r="C509" s="93">
        <v>1</v>
      </c>
      <c r="D509" s="100" t="s">
        <v>564</v>
      </c>
      <c r="E509" s="95"/>
      <c r="F509" s="95"/>
      <c r="G509" s="104">
        <f>SUM(E509,F509)*C509</f>
        <v>0</v>
      </c>
    </row>
    <row r="510" spans="1:10" x14ac:dyDescent="0.2">
      <c r="A510" s="131" t="s">
        <v>158</v>
      </c>
      <c r="B510" s="82" t="s">
        <v>614</v>
      </c>
      <c r="C510" s="93">
        <v>2</v>
      </c>
      <c r="D510" s="91" t="s">
        <v>62</v>
      </c>
      <c r="E510" s="95"/>
      <c r="F510" s="95"/>
      <c r="G510" s="104">
        <f>SUM(E510,F510)*C510</f>
        <v>0</v>
      </c>
    </row>
    <row r="511" spans="1:10" x14ac:dyDescent="0.2">
      <c r="A511" s="131" t="s">
        <v>159</v>
      </c>
      <c r="B511" s="84" t="s">
        <v>616</v>
      </c>
      <c r="C511" s="124">
        <v>1</v>
      </c>
      <c r="D511" s="100" t="s">
        <v>564</v>
      </c>
      <c r="E511" s="103"/>
      <c r="F511" s="103"/>
      <c r="G511" s="104">
        <f>SUM(E511,F511)*C511</f>
        <v>0</v>
      </c>
    </row>
    <row r="512" spans="1:10" x14ac:dyDescent="0.2">
      <c r="A512" s="131" t="s">
        <v>160</v>
      </c>
      <c r="B512" s="82" t="s">
        <v>615</v>
      </c>
      <c r="C512" s="93">
        <v>1</v>
      </c>
      <c r="D512" s="100" t="s">
        <v>564</v>
      </c>
      <c r="E512" s="95"/>
      <c r="F512" s="95"/>
      <c r="G512" s="104">
        <f>SUM(E512,F512)*C512</f>
        <v>0</v>
      </c>
    </row>
    <row r="513" spans="1:10" x14ac:dyDescent="0.2">
      <c r="A513" s="121">
        <v>7</v>
      </c>
      <c r="B513" s="152" t="s">
        <v>506</v>
      </c>
      <c r="C513" s="89"/>
      <c r="D513" s="91"/>
      <c r="E513" s="94"/>
      <c r="F513" s="94"/>
      <c r="G513" s="107"/>
    </row>
    <row r="514" spans="1:10" ht="38.25" x14ac:dyDescent="0.2">
      <c r="A514" s="128" t="s">
        <v>167</v>
      </c>
      <c r="B514" s="84" t="s">
        <v>660</v>
      </c>
      <c r="C514" s="124">
        <v>11</v>
      </c>
      <c r="D514" s="100" t="s">
        <v>57</v>
      </c>
      <c r="E514" s="103"/>
      <c r="F514" s="103"/>
      <c r="G514" s="104">
        <f>SUM(E514,F514)*C514</f>
        <v>0</v>
      </c>
    </row>
    <row r="515" spans="1:10" x14ac:dyDescent="0.2">
      <c r="A515" s="153"/>
      <c r="B515" s="205" t="s">
        <v>15</v>
      </c>
      <c r="C515" s="205"/>
      <c r="D515" s="205"/>
      <c r="E515" s="154">
        <f>SUMPRODUCT(E433:E514,C433:C514)</f>
        <v>0</v>
      </c>
      <c r="F515" s="154">
        <f>SUMPRODUCT(F433:F514,C433:C514)</f>
        <v>0</v>
      </c>
      <c r="G515" s="155">
        <f>SUM(G433:G514)</f>
        <v>0</v>
      </c>
    </row>
    <row r="516" spans="1:10" ht="15.75" thickBot="1" x14ac:dyDescent="0.25">
      <c r="A516" s="112"/>
      <c r="B516" s="196" t="s">
        <v>24</v>
      </c>
      <c r="C516" s="196"/>
      <c r="D516" s="196"/>
      <c r="E516" s="64">
        <f>E515+E430+E214</f>
        <v>0</v>
      </c>
      <c r="F516" s="64">
        <f>F515+F430+F214</f>
        <v>0</v>
      </c>
      <c r="G516" s="64">
        <f>G515+G430+G214</f>
        <v>0</v>
      </c>
      <c r="H516" s="77"/>
      <c r="I516" s="77"/>
      <c r="J516" s="77"/>
    </row>
    <row r="517" spans="1:10" ht="15.75" thickBot="1" x14ac:dyDescent="0.25">
      <c r="A517" s="69"/>
      <c r="B517" s="192" t="s">
        <v>56</v>
      </c>
      <c r="C517" s="192"/>
      <c r="D517" s="192"/>
      <c r="E517" s="70">
        <f>TRUNC(E516*(1+$G$5),2)</f>
        <v>0</v>
      </c>
      <c r="F517" s="70">
        <f>TRUNC(F516*(1+$G$5),2)</f>
        <v>0</v>
      </c>
      <c r="G517" s="70">
        <f>TRUNC(G516*(1+$G$5),2)</f>
        <v>0</v>
      </c>
      <c r="H517" s="77"/>
      <c r="I517" s="77"/>
    </row>
    <row r="518" spans="1:10" x14ac:dyDescent="0.2">
      <c r="A518" s="71"/>
      <c r="C518" s="72"/>
      <c r="D518" s="73"/>
      <c r="E518" s="74"/>
      <c r="F518" s="74"/>
      <c r="G518" s="74"/>
    </row>
  </sheetData>
  <sheetProtection algorithmName="SHA-512" hashValue="gZHvWpOJ7RHulNVTpdiOzDZmx/iJs218w2RMHrIyTPjtIOMWONSS+sz+74KKk2P9IZvHHa9t7Upgj/smvdMCQw==" saltValue="/Z6qrOySU8As/9ImTEbURw==" spinCount="100000" sheet="1" selectLockedCells="1"/>
  <protectedRanges>
    <protectedRange sqref="E432:F432 E504:F504 E484:F484 E513:F513" name="Intervalo1_1"/>
  </protectedRanges>
  <mergeCells count="26">
    <mergeCell ref="B517:D517"/>
    <mergeCell ref="E5:F5"/>
    <mergeCell ref="E6:F6"/>
    <mergeCell ref="D10:E10"/>
    <mergeCell ref="D11:G11"/>
    <mergeCell ref="B516:D516"/>
    <mergeCell ref="A12:G12"/>
    <mergeCell ref="G13:G14"/>
    <mergeCell ref="B13:B14"/>
    <mergeCell ref="D13:D14"/>
    <mergeCell ref="A9:G9"/>
    <mergeCell ref="C13:C14"/>
    <mergeCell ref="A13:A14"/>
    <mergeCell ref="B515:D515"/>
    <mergeCell ref="B15:D15"/>
    <mergeCell ref="B214:D214"/>
    <mergeCell ref="B430:D430"/>
    <mergeCell ref="A2:G3"/>
    <mergeCell ref="E13:F13"/>
    <mergeCell ref="A4:D4"/>
    <mergeCell ref="A5:D5"/>
    <mergeCell ref="A6:D6"/>
    <mergeCell ref="A7:D7"/>
    <mergeCell ref="A8:D8"/>
    <mergeCell ref="E7:F7"/>
    <mergeCell ref="E4:G4"/>
  </mergeCells>
  <phoneticPr fontId="28" type="noConversion"/>
  <conditionalFormatting sqref="A1:XFD1048576">
    <cfRule type="cellIs" dxfId="1" priority="1" operator="equal">
      <formula>""</formula>
    </cfRule>
    <cfRule type="cellIs" dxfId="0" priority="3" operator="equal">
      <formula>"x,xx"</formula>
    </cfRule>
  </conditionalFormatting>
  <printOptions horizontalCentered="1"/>
  <pageMargins left="0.39370078740157483" right="0.39370078740157483" top="0.98425196850393704" bottom="0.59055118110236227" header="0.31496062992125984" footer="0.31496062992125984"/>
  <pageSetup paperSize="9" scale="80" fitToHeight="0" orientation="landscape" r:id="rId1"/>
  <headerFooter>
    <oddHeader>&amp;L
&amp;G&amp;C&amp;"-,Negrito"&amp;11&amp;K03+000
BANCO DO ESTADO DO RIO GRANDE DO SUL S.A.
UNIDADE DE ENGENHARIA&amp;R&amp;"-,Negrito"&amp;12&amp;K03+000
&amp;10JUNHO 2021</oddHeader>
    <oddFooter>&amp;R&amp;"-,Regular"&amp;9&amp;K03+000
                                              Pág. &amp;P/&amp;N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view="pageBreakPreview" topLeftCell="A67" zoomScaleNormal="55" zoomScaleSheetLayoutView="100" workbookViewId="0">
      <selection activeCell="C52" sqref="C52:C63"/>
    </sheetView>
  </sheetViews>
  <sheetFormatPr defaultRowHeight="15" x14ac:dyDescent="0.25"/>
  <cols>
    <col min="1" max="1" width="5.5703125" style="159" customWidth="1"/>
    <col min="2" max="2" width="53.7109375" style="183" customWidth="1"/>
    <col min="3" max="3" width="20.28515625" style="159" bestFit="1" customWidth="1"/>
    <col min="4" max="4" width="12.42578125" style="159" bestFit="1" customWidth="1"/>
    <col min="5" max="5" width="3.28515625" style="159" customWidth="1"/>
    <col min="6" max="6" width="14.28515625" style="159" customWidth="1"/>
    <col min="7" max="8" width="14.42578125" style="159" customWidth="1"/>
    <col min="9" max="9" width="17" style="159" bestFit="1" customWidth="1"/>
    <col min="10" max="10" width="15.28515625" style="159" bestFit="1" customWidth="1"/>
    <col min="11" max="11" width="9.140625" style="159"/>
    <col min="12" max="12" width="33.5703125" style="159" bestFit="1" customWidth="1"/>
    <col min="13" max="16384" width="9.140625" style="159"/>
  </cols>
  <sheetData>
    <row r="1" spans="1:14" x14ac:dyDescent="0.25">
      <c r="A1" s="230" t="s">
        <v>628</v>
      </c>
      <c r="B1" s="230"/>
      <c r="C1" s="230"/>
      <c r="D1" s="230"/>
      <c r="E1" s="230"/>
      <c r="F1" s="230"/>
      <c r="G1" s="230"/>
      <c r="H1" s="230"/>
      <c r="I1" s="230"/>
    </row>
    <row r="2" spans="1:14" x14ac:dyDescent="0.25">
      <c r="A2" s="230" t="s">
        <v>629</v>
      </c>
      <c r="B2" s="230"/>
      <c r="C2" s="230"/>
      <c r="D2" s="230"/>
      <c r="E2" s="230"/>
      <c r="F2" s="230"/>
      <c r="G2" s="230"/>
      <c r="H2" s="230"/>
      <c r="I2" s="230"/>
    </row>
    <row r="3" spans="1:14" x14ac:dyDescent="0.25">
      <c r="A3" s="230" t="s">
        <v>630</v>
      </c>
      <c r="B3" s="230"/>
      <c r="C3" s="230"/>
      <c r="D3" s="230"/>
      <c r="E3" s="230"/>
      <c r="F3" s="230"/>
      <c r="G3" s="230"/>
      <c r="H3" s="230"/>
      <c r="I3" s="230"/>
    </row>
    <row r="4" spans="1:14" x14ac:dyDescent="0.25">
      <c r="A4" s="231" t="s">
        <v>631</v>
      </c>
      <c r="B4" s="232"/>
      <c r="C4" s="232"/>
      <c r="D4" s="232"/>
      <c r="E4" s="232"/>
      <c r="F4" s="232"/>
      <c r="G4" s="232"/>
      <c r="H4" s="232"/>
      <c r="I4" s="232"/>
    </row>
    <row r="5" spans="1:14" x14ac:dyDescent="0.25">
      <c r="A5" s="232"/>
      <c r="B5" s="232"/>
      <c r="C5" s="232"/>
      <c r="D5" s="232"/>
      <c r="E5" s="232"/>
      <c r="F5" s="232"/>
      <c r="G5" s="232"/>
      <c r="H5" s="232"/>
      <c r="I5" s="232"/>
    </row>
    <row r="6" spans="1:14" x14ac:dyDescent="0.25">
      <c r="A6" s="233" t="s">
        <v>626</v>
      </c>
      <c r="B6" s="233" t="s">
        <v>632</v>
      </c>
      <c r="C6" s="234" t="s">
        <v>633</v>
      </c>
      <c r="D6" s="234" t="s">
        <v>634</v>
      </c>
      <c r="E6" s="234"/>
      <c r="F6" s="233" t="s">
        <v>635</v>
      </c>
      <c r="G6" s="233"/>
      <c r="H6" s="233"/>
      <c r="I6" s="160" t="s">
        <v>636</v>
      </c>
    </row>
    <row r="7" spans="1:14" x14ac:dyDescent="0.25">
      <c r="A7" s="233"/>
      <c r="B7" s="233"/>
      <c r="C7" s="234"/>
      <c r="D7" s="234" t="s">
        <v>634</v>
      </c>
      <c r="E7" s="234"/>
      <c r="F7" s="160">
        <v>1</v>
      </c>
      <c r="G7" s="160">
        <v>2</v>
      </c>
      <c r="H7" s="160">
        <v>3</v>
      </c>
      <c r="I7" s="160" t="s">
        <v>637</v>
      </c>
    </row>
    <row r="8" spans="1:14" x14ac:dyDescent="0.25">
      <c r="A8" s="222" t="s">
        <v>10</v>
      </c>
      <c r="B8" s="223" t="s">
        <v>11</v>
      </c>
      <c r="C8" s="224">
        <f>SUM(C10:C49)</f>
        <v>0</v>
      </c>
      <c r="D8" s="225" t="e">
        <f>C8/C80</f>
        <v>#DIV/0!</v>
      </c>
      <c r="E8" s="161" t="s">
        <v>637</v>
      </c>
      <c r="F8" s="162">
        <f>$C$8*F9</f>
        <v>0</v>
      </c>
      <c r="G8" s="162">
        <f t="shared" ref="G8:H8" si="0">$C$8*G9</f>
        <v>0</v>
      </c>
      <c r="H8" s="162">
        <f t="shared" si="0"/>
        <v>0</v>
      </c>
      <c r="I8" s="162">
        <f t="shared" ref="I8:I15" si="1">SUM(F8:H8)</f>
        <v>0</v>
      </c>
    </row>
    <row r="9" spans="1:14" x14ac:dyDescent="0.25">
      <c r="A9" s="222"/>
      <c r="B9" s="223"/>
      <c r="C9" s="224"/>
      <c r="D9" s="225"/>
      <c r="E9" s="161" t="s">
        <v>638</v>
      </c>
      <c r="F9" s="163"/>
      <c r="G9" s="163"/>
      <c r="H9" s="163"/>
      <c r="I9" s="163">
        <f t="shared" si="1"/>
        <v>0</v>
      </c>
      <c r="K9" s="164" t="s">
        <v>635</v>
      </c>
      <c r="L9" s="164" t="s">
        <v>659</v>
      </c>
    </row>
    <row r="10" spans="1:14" x14ac:dyDescent="0.25">
      <c r="A10" s="217">
        <v>1</v>
      </c>
      <c r="B10" s="221" t="s">
        <v>283</v>
      </c>
      <c r="C10" s="219"/>
      <c r="D10" s="220" t="e">
        <f>C10/C80</f>
        <v>#DIV/0!</v>
      </c>
      <c r="E10" s="161" t="s">
        <v>637</v>
      </c>
      <c r="F10" s="162">
        <f>C10*F11</f>
        <v>0</v>
      </c>
      <c r="G10" s="162">
        <f>C10*G11</f>
        <v>0</v>
      </c>
      <c r="H10" s="162">
        <f>C10*H11</f>
        <v>0</v>
      </c>
      <c r="I10" s="162">
        <f t="shared" si="1"/>
        <v>0</v>
      </c>
      <c r="K10" s="164">
        <v>0</v>
      </c>
      <c r="L10" s="165">
        <v>0</v>
      </c>
    </row>
    <row r="11" spans="1:14" x14ac:dyDescent="0.25">
      <c r="A11" s="217"/>
      <c r="B11" s="221"/>
      <c r="C11" s="219"/>
      <c r="D11" s="220"/>
      <c r="E11" s="161" t="s">
        <v>638</v>
      </c>
      <c r="F11" s="184"/>
      <c r="G11" s="184"/>
      <c r="H11" s="184"/>
      <c r="I11" s="163">
        <f t="shared" si="1"/>
        <v>0</v>
      </c>
      <c r="K11" s="164">
        <v>1</v>
      </c>
      <c r="L11" s="165">
        <v>0.2248</v>
      </c>
    </row>
    <row r="12" spans="1:14" x14ac:dyDescent="0.25">
      <c r="A12" s="217">
        <v>2</v>
      </c>
      <c r="B12" s="218" t="s">
        <v>73</v>
      </c>
      <c r="C12" s="219"/>
      <c r="D12" s="220" t="e">
        <f>C12/C80</f>
        <v>#DIV/0!</v>
      </c>
      <c r="E12" s="161" t="s">
        <v>637</v>
      </c>
      <c r="F12" s="162">
        <f>C12*F13</f>
        <v>0</v>
      </c>
      <c r="G12" s="162">
        <f>C12*G13</f>
        <v>0</v>
      </c>
      <c r="H12" s="162">
        <f>C12*H13</f>
        <v>0</v>
      </c>
      <c r="I12" s="162">
        <f t="shared" si="1"/>
        <v>0</v>
      </c>
      <c r="K12" s="164">
        <v>2</v>
      </c>
      <c r="L12" s="165">
        <v>0.65259999999999996</v>
      </c>
    </row>
    <row r="13" spans="1:14" x14ac:dyDescent="0.25">
      <c r="A13" s="217"/>
      <c r="B13" s="218"/>
      <c r="C13" s="219"/>
      <c r="D13" s="220"/>
      <c r="E13" s="161" t="s">
        <v>638</v>
      </c>
      <c r="F13" s="184"/>
      <c r="G13" s="184"/>
      <c r="H13" s="184"/>
      <c r="I13" s="166">
        <f t="shared" si="1"/>
        <v>0</v>
      </c>
      <c r="K13" s="164">
        <v>3</v>
      </c>
      <c r="L13" s="165">
        <v>1</v>
      </c>
    </row>
    <row r="14" spans="1:14" x14ac:dyDescent="0.25">
      <c r="A14" s="217">
        <v>3</v>
      </c>
      <c r="B14" s="218" t="s">
        <v>284</v>
      </c>
      <c r="C14" s="219"/>
      <c r="D14" s="220" t="e">
        <f>C14/C80</f>
        <v>#DIV/0!</v>
      </c>
      <c r="E14" s="161" t="s">
        <v>637</v>
      </c>
      <c r="F14" s="162">
        <f>C14*F15</f>
        <v>0</v>
      </c>
      <c r="G14" s="162">
        <f>C14*G15</f>
        <v>0</v>
      </c>
      <c r="H14" s="162">
        <f>C14*H15</f>
        <v>0</v>
      </c>
      <c r="I14" s="162">
        <f t="shared" si="1"/>
        <v>0</v>
      </c>
      <c r="L14" s="167"/>
      <c r="M14" s="167"/>
      <c r="N14" s="167"/>
    </row>
    <row r="15" spans="1:14" x14ac:dyDescent="0.25">
      <c r="A15" s="217"/>
      <c r="B15" s="218"/>
      <c r="C15" s="219"/>
      <c r="D15" s="220"/>
      <c r="E15" s="161" t="s">
        <v>638</v>
      </c>
      <c r="F15" s="185"/>
      <c r="G15" s="184"/>
      <c r="H15" s="185"/>
      <c r="I15" s="166">
        <f t="shared" si="1"/>
        <v>0</v>
      </c>
    </row>
    <row r="16" spans="1:14" x14ac:dyDescent="0.25">
      <c r="A16" s="217">
        <v>4</v>
      </c>
      <c r="B16" s="221" t="s">
        <v>534</v>
      </c>
      <c r="C16" s="219"/>
      <c r="D16" s="220" t="e">
        <f>C16/C80</f>
        <v>#DIV/0!</v>
      </c>
      <c r="E16" s="161" t="s">
        <v>637</v>
      </c>
      <c r="F16" s="162">
        <f>C16*F17</f>
        <v>0</v>
      </c>
      <c r="G16" s="162">
        <f>C16*G17</f>
        <v>0</v>
      </c>
      <c r="H16" s="162">
        <f>C16*H17</f>
        <v>0</v>
      </c>
      <c r="I16" s="162">
        <f>SUM(F16:H16)</f>
        <v>0</v>
      </c>
    </row>
    <row r="17" spans="1:9" x14ac:dyDescent="0.25">
      <c r="A17" s="217"/>
      <c r="B17" s="221"/>
      <c r="C17" s="219"/>
      <c r="D17" s="220"/>
      <c r="E17" s="161" t="s">
        <v>638</v>
      </c>
      <c r="F17" s="185"/>
      <c r="G17" s="184"/>
      <c r="H17" s="184"/>
      <c r="I17" s="163">
        <f>SUM(F17:H17)</f>
        <v>0</v>
      </c>
    </row>
    <row r="18" spans="1:9" x14ac:dyDescent="0.25">
      <c r="A18" s="217">
        <v>6</v>
      </c>
      <c r="B18" s="221" t="s">
        <v>545</v>
      </c>
      <c r="C18" s="219"/>
      <c r="D18" s="220" t="e">
        <f>C18/C80</f>
        <v>#DIV/0!</v>
      </c>
      <c r="E18" s="161" t="s">
        <v>637</v>
      </c>
      <c r="F18" s="168">
        <f>C18*F19</f>
        <v>0</v>
      </c>
      <c r="G18" s="162">
        <f>$C18*G19</f>
        <v>0</v>
      </c>
      <c r="H18" s="162">
        <f t="shared" ref="H18" si="2">$C18*H19</f>
        <v>0</v>
      </c>
      <c r="I18" s="162">
        <f>SUM(F18:H18)</f>
        <v>0</v>
      </c>
    </row>
    <row r="19" spans="1:9" x14ac:dyDescent="0.25">
      <c r="A19" s="217"/>
      <c r="B19" s="221"/>
      <c r="C19" s="219"/>
      <c r="D19" s="220"/>
      <c r="E19" s="161" t="s">
        <v>638</v>
      </c>
      <c r="F19" s="185"/>
      <c r="G19" s="184"/>
      <c r="H19" s="184"/>
      <c r="I19" s="163">
        <f t="shared" ref="I19:I37" si="3">SUM(F19:H19)</f>
        <v>0</v>
      </c>
    </row>
    <row r="20" spans="1:9" x14ac:dyDescent="0.25">
      <c r="A20" s="217">
        <v>7</v>
      </c>
      <c r="B20" s="221" t="s">
        <v>75</v>
      </c>
      <c r="C20" s="219"/>
      <c r="D20" s="220" t="e">
        <f>C20/C80</f>
        <v>#DIV/0!</v>
      </c>
      <c r="E20" s="161" t="s">
        <v>637</v>
      </c>
      <c r="F20" s="168">
        <f>C20*F21</f>
        <v>0</v>
      </c>
      <c r="G20" s="162">
        <f>$C20*G21</f>
        <v>0</v>
      </c>
      <c r="H20" s="162">
        <f>$C20*H21</f>
        <v>0</v>
      </c>
      <c r="I20" s="162">
        <f t="shared" si="3"/>
        <v>0</v>
      </c>
    </row>
    <row r="21" spans="1:9" x14ac:dyDescent="0.25">
      <c r="A21" s="217"/>
      <c r="B21" s="221"/>
      <c r="C21" s="219"/>
      <c r="D21" s="220"/>
      <c r="E21" s="161" t="s">
        <v>638</v>
      </c>
      <c r="F21" s="185"/>
      <c r="G21" s="184"/>
      <c r="H21" s="184"/>
      <c r="I21" s="163">
        <f t="shared" si="3"/>
        <v>0</v>
      </c>
    </row>
    <row r="22" spans="1:9" x14ac:dyDescent="0.25">
      <c r="A22" s="217">
        <v>8</v>
      </c>
      <c r="B22" s="221" t="s">
        <v>78</v>
      </c>
      <c r="C22" s="219"/>
      <c r="D22" s="220" t="e">
        <f>C22/C80</f>
        <v>#DIV/0!</v>
      </c>
      <c r="E22" s="161" t="s">
        <v>637</v>
      </c>
      <c r="F22" s="162">
        <f>C22*F23</f>
        <v>0</v>
      </c>
      <c r="G22" s="162">
        <f>C22*G23</f>
        <v>0</v>
      </c>
      <c r="H22" s="162">
        <f>$C22*H23</f>
        <v>0</v>
      </c>
      <c r="I22" s="162">
        <f t="shared" si="3"/>
        <v>0</v>
      </c>
    </row>
    <row r="23" spans="1:9" x14ac:dyDescent="0.25">
      <c r="A23" s="217"/>
      <c r="B23" s="221"/>
      <c r="C23" s="219"/>
      <c r="D23" s="220"/>
      <c r="E23" s="161" t="s">
        <v>638</v>
      </c>
      <c r="F23" s="185"/>
      <c r="G23" s="185"/>
      <c r="H23" s="184"/>
      <c r="I23" s="169">
        <f t="shared" si="3"/>
        <v>0</v>
      </c>
    </row>
    <row r="24" spans="1:9" x14ac:dyDescent="0.25">
      <c r="A24" s="217">
        <v>9</v>
      </c>
      <c r="B24" s="221" t="s">
        <v>323</v>
      </c>
      <c r="C24" s="219"/>
      <c r="D24" s="220" t="e">
        <f>C24/C80</f>
        <v>#DIV/0!</v>
      </c>
      <c r="E24" s="161" t="s">
        <v>637</v>
      </c>
      <c r="F24" s="168">
        <f>C24*F25</f>
        <v>0</v>
      </c>
      <c r="G24" s="162">
        <f>C24*G25</f>
        <v>0</v>
      </c>
      <c r="H24" s="162">
        <f>C24*H25</f>
        <v>0</v>
      </c>
      <c r="I24" s="170">
        <f t="shared" si="3"/>
        <v>0</v>
      </c>
    </row>
    <row r="25" spans="1:9" x14ac:dyDescent="0.25">
      <c r="A25" s="217"/>
      <c r="B25" s="221"/>
      <c r="C25" s="219"/>
      <c r="D25" s="220"/>
      <c r="E25" s="161" t="s">
        <v>638</v>
      </c>
      <c r="F25" s="184"/>
      <c r="G25" s="184"/>
      <c r="H25" s="184"/>
      <c r="I25" s="163">
        <f t="shared" si="3"/>
        <v>0</v>
      </c>
    </row>
    <row r="26" spans="1:9" x14ac:dyDescent="0.25">
      <c r="A26" s="217">
        <v>10</v>
      </c>
      <c r="B26" s="221" t="s">
        <v>96</v>
      </c>
      <c r="C26" s="219"/>
      <c r="D26" s="220" t="e">
        <f>C26/C80</f>
        <v>#DIV/0!</v>
      </c>
      <c r="E26" s="161" t="s">
        <v>637</v>
      </c>
      <c r="F26" s="162">
        <f>C26*F27</f>
        <v>0</v>
      </c>
      <c r="G26" s="162">
        <f>C26*G27</f>
        <v>0</v>
      </c>
      <c r="H26" s="162">
        <f>C26*H27</f>
        <v>0</v>
      </c>
      <c r="I26" s="162">
        <f t="shared" si="3"/>
        <v>0</v>
      </c>
    </row>
    <row r="27" spans="1:9" x14ac:dyDescent="0.25">
      <c r="A27" s="217"/>
      <c r="B27" s="221"/>
      <c r="C27" s="219"/>
      <c r="D27" s="220"/>
      <c r="E27" s="161" t="s">
        <v>638</v>
      </c>
      <c r="F27" s="185"/>
      <c r="G27" s="184"/>
      <c r="H27" s="184"/>
      <c r="I27" s="163">
        <f t="shared" si="3"/>
        <v>0</v>
      </c>
    </row>
    <row r="28" spans="1:9" x14ac:dyDescent="0.25">
      <c r="A28" s="217">
        <v>11</v>
      </c>
      <c r="B28" s="221" t="s">
        <v>95</v>
      </c>
      <c r="C28" s="219"/>
      <c r="D28" s="220" t="e">
        <f>C28/C80</f>
        <v>#DIV/0!</v>
      </c>
      <c r="E28" s="161" t="s">
        <v>637</v>
      </c>
      <c r="F28" s="168">
        <f>C28*F29</f>
        <v>0</v>
      </c>
      <c r="G28" s="162">
        <f>C28*G29</f>
        <v>0</v>
      </c>
      <c r="H28" s="162">
        <f>C28*H29</f>
        <v>0</v>
      </c>
      <c r="I28" s="162">
        <f t="shared" si="3"/>
        <v>0</v>
      </c>
    </row>
    <row r="29" spans="1:9" x14ac:dyDescent="0.25">
      <c r="A29" s="217"/>
      <c r="B29" s="221"/>
      <c r="C29" s="219"/>
      <c r="D29" s="220"/>
      <c r="E29" s="161" t="s">
        <v>638</v>
      </c>
      <c r="F29" s="184"/>
      <c r="G29" s="184"/>
      <c r="H29" s="184"/>
      <c r="I29" s="163">
        <f t="shared" si="3"/>
        <v>0</v>
      </c>
    </row>
    <row r="30" spans="1:9" x14ac:dyDescent="0.25">
      <c r="A30" s="217">
        <v>12</v>
      </c>
      <c r="B30" s="218" t="s">
        <v>332</v>
      </c>
      <c r="C30" s="219"/>
      <c r="D30" s="220" t="e">
        <f>C30/C80</f>
        <v>#DIV/0!</v>
      </c>
      <c r="E30" s="161" t="s">
        <v>637</v>
      </c>
      <c r="F30" s="162">
        <f>C30*F31</f>
        <v>0</v>
      </c>
      <c r="G30" s="162">
        <f>C30*G31</f>
        <v>0</v>
      </c>
      <c r="H30" s="162">
        <f>C30*H31</f>
        <v>0</v>
      </c>
      <c r="I30" s="162">
        <f t="shared" si="3"/>
        <v>0</v>
      </c>
    </row>
    <row r="31" spans="1:9" x14ac:dyDescent="0.25">
      <c r="A31" s="217"/>
      <c r="B31" s="218"/>
      <c r="C31" s="219"/>
      <c r="D31" s="220"/>
      <c r="E31" s="161" t="s">
        <v>638</v>
      </c>
      <c r="F31" s="185"/>
      <c r="G31" s="184"/>
      <c r="H31" s="184"/>
      <c r="I31" s="163">
        <f t="shared" si="3"/>
        <v>0</v>
      </c>
    </row>
    <row r="32" spans="1:9" x14ac:dyDescent="0.25">
      <c r="A32" s="217">
        <v>13</v>
      </c>
      <c r="B32" s="221" t="s">
        <v>86</v>
      </c>
      <c r="C32" s="219"/>
      <c r="D32" s="220" t="e">
        <f>C32/C80</f>
        <v>#DIV/0!</v>
      </c>
      <c r="E32" s="161" t="s">
        <v>637</v>
      </c>
      <c r="F32" s="162">
        <f>C32*F33</f>
        <v>0</v>
      </c>
      <c r="G32" s="162">
        <f>C32*G33</f>
        <v>0</v>
      </c>
      <c r="H32" s="162">
        <f>C32*H33</f>
        <v>0</v>
      </c>
      <c r="I32" s="162">
        <f t="shared" si="3"/>
        <v>0</v>
      </c>
    </row>
    <row r="33" spans="1:9" x14ac:dyDescent="0.25">
      <c r="A33" s="217"/>
      <c r="B33" s="221"/>
      <c r="C33" s="219"/>
      <c r="D33" s="220"/>
      <c r="E33" s="161" t="s">
        <v>638</v>
      </c>
      <c r="F33" s="185"/>
      <c r="G33" s="184"/>
      <c r="H33" s="184"/>
      <c r="I33" s="163">
        <f t="shared" si="3"/>
        <v>0</v>
      </c>
    </row>
    <row r="34" spans="1:9" x14ac:dyDescent="0.25">
      <c r="A34" s="217">
        <v>14</v>
      </c>
      <c r="B34" s="221" t="s">
        <v>88</v>
      </c>
      <c r="C34" s="219"/>
      <c r="D34" s="220" t="e">
        <f>C34/C80</f>
        <v>#DIV/0!</v>
      </c>
      <c r="E34" s="161" t="s">
        <v>637</v>
      </c>
      <c r="F34" s="162">
        <f>C34*F35</f>
        <v>0</v>
      </c>
      <c r="G34" s="162">
        <f>C34*G35</f>
        <v>0</v>
      </c>
      <c r="H34" s="162">
        <f>C34*H35</f>
        <v>0</v>
      </c>
      <c r="I34" s="162">
        <f t="shared" si="3"/>
        <v>0</v>
      </c>
    </row>
    <row r="35" spans="1:9" x14ac:dyDescent="0.25">
      <c r="A35" s="217"/>
      <c r="B35" s="221"/>
      <c r="C35" s="219"/>
      <c r="D35" s="220"/>
      <c r="E35" s="161" t="s">
        <v>638</v>
      </c>
      <c r="F35" s="185"/>
      <c r="G35" s="184"/>
      <c r="H35" s="184"/>
      <c r="I35" s="166">
        <f t="shared" si="3"/>
        <v>0</v>
      </c>
    </row>
    <row r="36" spans="1:9" x14ac:dyDescent="0.25">
      <c r="A36" s="217">
        <v>15</v>
      </c>
      <c r="B36" s="221" t="s">
        <v>94</v>
      </c>
      <c r="C36" s="219"/>
      <c r="D36" s="220" t="e">
        <f>C36/C80</f>
        <v>#DIV/0!</v>
      </c>
      <c r="E36" s="161" t="s">
        <v>637</v>
      </c>
      <c r="F36" s="162">
        <f>C36*F37</f>
        <v>0</v>
      </c>
      <c r="G36" s="162">
        <f>C36*G37</f>
        <v>0</v>
      </c>
      <c r="H36" s="162">
        <f>C36*H37</f>
        <v>0</v>
      </c>
      <c r="I36" s="162">
        <f t="shared" ref="I36" si="4">SUM(F36:H36)</f>
        <v>0</v>
      </c>
    </row>
    <row r="37" spans="1:9" x14ac:dyDescent="0.25">
      <c r="A37" s="217"/>
      <c r="B37" s="221"/>
      <c r="C37" s="219"/>
      <c r="D37" s="220"/>
      <c r="E37" s="161" t="s">
        <v>638</v>
      </c>
      <c r="F37" s="184"/>
      <c r="G37" s="184"/>
      <c r="H37" s="184"/>
      <c r="I37" s="166">
        <f t="shared" si="3"/>
        <v>0</v>
      </c>
    </row>
    <row r="38" spans="1:9" x14ac:dyDescent="0.25">
      <c r="A38" s="217">
        <v>16</v>
      </c>
      <c r="B38" s="221" t="s">
        <v>90</v>
      </c>
      <c r="C38" s="219"/>
      <c r="D38" s="220" t="e">
        <f>C38/C80</f>
        <v>#DIV/0!</v>
      </c>
      <c r="E38" s="161" t="s">
        <v>637</v>
      </c>
      <c r="F38" s="162">
        <f>C38*F39</f>
        <v>0</v>
      </c>
      <c r="G38" s="162">
        <f>C38*G39</f>
        <v>0</v>
      </c>
      <c r="H38" s="162">
        <f>C38*H39</f>
        <v>0</v>
      </c>
      <c r="I38" s="162">
        <f>SUM(F38:H38)</f>
        <v>0</v>
      </c>
    </row>
    <row r="39" spans="1:9" x14ac:dyDescent="0.25">
      <c r="A39" s="217"/>
      <c r="B39" s="221"/>
      <c r="C39" s="219"/>
      <c r="D39" s="220"/>
      <c r="E39" s="161" t="s">
        <v>638</v>
      </c>
      <c r="F39" s="184"/>
      <c r="G39" s="184"/>
      <c r="H39" s="184"/>
      <c r="I39" s="163">
        <f t="shared" ref="I39" si="5">SUM(F39:H39)</f>
        <v>0</v>
      </c>
    </row>
    <row r="40" spans="1:9" x14ac:dyDescent="0.25">
      <c r="A40" s="217">
        <v>17</v>
      </c>
      <c r="B40" s="221" t="s">
        <v>91</v>
      </c>
      <c r="C40" s="219"/>
      <c r="D40" s="220" t="e">
        <f>C40/C80</f>
        <v>#DIV/0!</v>
      </c>
      <c r="E40" s="161" t="s">
        <v>637</v>
      </c>
      <c r="F40" s="162">
        <f>C40*F41</f>
        <v>0</v>
      </c>
      <c r="G40" s="162">
        <f>C40*G41</f>
        <v>0</v>
      </c>
      <c r="H40" s="162">
        <f>C40*H41</f>
        <v>0</v>
      </c>
      <c r="I40" s="162">
        <f>SUM(F40:H40)</f>
        <v>0</v>
      </c>
    </row>
    <row r="41" spans="1:9" x14ac:dyDescent="0.25">
      <c r="A41" s="217"/>
      <c r="B41" s="221"/>
      <c r="C41" s="219"/>
      <c r="D41" s="220"/>
      <c r="E41" s="161" t="s">
        <v>638</v>
      </c>
      <c r="F41" s="184"/>
      <c r="G41" s="184"/>
      <c r="H41" s="184"/>
      <c r="I41" s="163">
        <f t="shared" ref="I41:I59" si="6">SUM(F41:H41)</f>
        <v>0</v>
      </c>
    </row>
    <row r="42" spans="1:9" x14ac:dyDescent="0.25">
      <c r="A42" s="217">
        <v>18</v>
      </c>
      <c r="B42" s="218" t="s">
        <v>334</v>
      </c>
      <c r="C42" s="219"/>
      <c r="D42" s="220" t="e">
        <f>C42/C80</f>
        <v>#DIV/0!</v>
      </c>
      <c r="E42" s="161" t="s">
        <v>637</v>
      </c>
      <c r="F42" s="162">
        <f>C42*F43</f>
        <v>0</v>
      </c>
      <c r="G42" s="162">
        <f>C42*G43</f>
        <v>0</v>
      </c>
      <c r="H42" s="162">
        <f>C42*H43</f>
        <v>0</v>
      </c>
      <c r="I42" s="162">
        <f t="shared" si="6"/>
        <v>0</v>
      </c>
    </row>
    <row r="43" spans="1:9" x14ac:dyDescent="0.25">
      <c r="A43" s="217"/>
      <c r="B43" s="218"/>
      <c r="C43" s="219"/>
      <c r="D43" s="220"/>
      <c r="E43" s="161" t="s">
        <v>638</v>
      </c>
      <c r="F43" s="184"/>
      <c r="G43" s="184"/>
      <c r="H43" s="184"/>
      <c r="I43" s="163">
        <f t="shared" si="6"/>
        <v>0</v>
      </c>
    </row>
    <row r="44" spans="1:9" x14ac:dyDescent="0.25">
      <c r="A44" s="217">
        <v>19</v>
      </c>
      <c r="B44" s="221" t="s">
        <v>318</v>
      </c>
      <c r="C44" s="219"/>
      <c r="D44" s="220" t="e">
        <f>C44/C80</f>
        <v>#DIV/0!</v>
      </c>
      <c r="E44" s="161" t="s">
        <v>637</v>
      </c>
      <c r="F44" s="162">
        <f>C44*F45</f>
        <v>0</v>
      </c>
      <c r="G44" s="162">
        <f>C44*G45</f>
        <v>0</v>
      </c>
      <c r="H44" s="162">
        <f>C44*H45</f>
        <v>0</v>
      </c>
      <c r="I44" s="162">
        <f t="shared" si="6"/>
        <v>0</v>
      </c>
    </row>
    <row r="45" spans="1:9" x14ac:dyDescent="0.25">
      <c r="A45" s="217"/>
      <c r="B45" s="221"/>
      <c r="C45" s="219"/>
      <c r="D45" s="220"/>
      <c r="E45" s="161" t="s">
        <v>638</v>
      </c>
      <c r="F45" s="184"/>
      <c r="G45" s="184"/>
      <c r="H45" s="184"/>
      <c r="I45" s="169">
        <f t="shared" si="6"/>
        <v>0</v>
      </c>
    </row>
    <row r="46" spans="1:9" x14ac:dyDescent="0.25">
      <c r="A46" s="217">
        <v>20</v>
      </c>
      <c r="B46" s="221" t="s">
        <v>92</v>
      </c>
      <c r="C46" s="219"/>
      <c r="D46" s="220" t="e">
        <f>C46/C80</f>
        <v>#DIV/0!</v>
      </c>
      <c r="E46" s="161" t="s">
        <v>637</v>
      </c>
      <c r="F46" s="162">
        <f>C46*F47</f>
        <v>0</v>
      </c>
      <c r="G46" s="162">
        <f>C46*G47</f>
        <v>0</v>
      </c>
      <c r="H46" s="162">
        <f>C46*H47</f>
        <v>0</v>
      </c>
      <c r="I46" s="171">
        <f t="shared" si="6"/>
        <v>0</v>
      </c>
    </row>
    <row r="47" spans="1:9" x14ac:dyDescent="0.25">
      <c r="A47" s="217"/>
      <c r="B47" s="221"/>
      <c r="C47" s="219"/>
      <c r="D47" s="220"/>
      <c r="E47" s="161" t="s">
        <v>638</v>
      </c>
      <c r="F47" s="185"/>
      <c r="G47" s="184"/>
      <c r="H47" s="184"/>
      <c r="I47" s="163">
        <f>SUM(G47:H47)</f>
        <v>0</v>
      </c>
    </row>
    <row r="48" spans="1:9" x14ac:dyDescent="0.25">
      <c r="A48" s="217">
        <v>21</v>
      </c>
      <c r="B48" s="221" t="s">
        <v>93</v>
      </c>
      <c r="C48" s="219"/>
      <c r="D48" s="220" t="e">
        <f>C48/C80</f>
        <v>#DIV/0!</v>
      </c>
      <c r="E48" s="161" t="s">
        <v>637</v>
      </c>
      <c r="F48" s="162">
        <f>C48*F49</f>
        <v>0</v>
      </c>
      <c r="G48" s="162">
        <f>C48*G49</f>
        <v>0</v>
      </c>
      <c r="H48" s="162">
        <f>C48*H49</f>
        <v>0</v>
      </c>
      <c r="I48" s="162">
        <f t="shared" si="6"/>
        <v>0</v>
      </c>
    </row>
    <row r="49" spans="1:9" x14ac:dyDescent="0.25">
      <c r="A49" s="217"/>
      <c r="B49" s="221"/>
      <c r="C49" s="219"/>
      <c r="D49" s="220"/>
      <c r="E49" s="161" t="s">
        <v>638</v>
      </c>
      <c r="F49" s="184"/>
      <c r="G49" s="184"/>
      <c r="H49" s="184"/>
      <c r="I49" s="163">
        <f t="shared" si="6"/>
        <v>0</v>
      </c>
    </row>
    <row r="50" spans="1:9" x14ac:dyDescent="0.25">
      <c r="A50" s="228" t="s">
        <v>12</v>
      </c>
      <c r="B50" s="223" t="s">
        <v>13</v>
      </c>
      <c r="C50" s="224">
        <f>SUM(C52:C63)</f>
        <v>0</v>
      </c>
      <c r="D50" s="225" t="e">
        <f>C50/C80</f>
        <v>#DIV/0!</v>
      </c>
      <c r="E50" s="161" t="s">
        <v>637</v>
      </c>
      <c r="F50" s="162">
        <f>$C$50*F51</f>
        <v>0</v>
      </c>
      <c r="G50" s="162">
        <f t="shared" ref="G50:H50" si="7">$C$50*G51</f>
        <v>0</v>
      </c>
      <c r="H50" s="162">
        <f t="shared" si="7"/>
        <v>0</v>
      </c>
      <c r="I50" s="162">
        <f t="shared" si="6"/>
        <v>0</v>
      </c>
    </row>
    <row r="51" spans="1:9" x14ac:dyDescent="0.25">
      <c r="A51" s="229"/>
      <c r="B51" s="223"/>
      <c r="C51" s="224"/>
      <c r="D51" s="225"/>
      <c r="E51" s="161" t="s">
        <v>638</v>
      </c>
      <c r="F51" s="184"/>
      <c r="G51" s="184"/>
      <c r="H51" s="184"/>
      <c r="I51" s="163">
        <f t="shared" si="6"/>
        <v>0</v>
      </c>
    </row>
    <row r="52" spans="1:9" x14ac:dyDescent="0.25">
      <c r="A52" s="226">
        <v>1</v>
      </c>
      <c r="B52" s="221" t="s">
        <v>504</v>
      </c>
      <c r="C52" s="219"/>
      <c r="D52" s="220" t="e">
        <f>C52/C80</f>
        <v>#DIV/0!</v>
      </c>
      <c r="E52" s="161" t="s">
        <v>637</v>
      </c>
      <c r="F52" s="162">
        <f>C52*F53</f>
        <v>0</v>
      </c>
      <c r="G52" s="162">
        <f>C52*G53</f>
        <v>0</v>
      </c>
      <c r="H52" s="162">
        <f>C52*H53</f>
        <v>0</v>
      </c>
      <c r="I52" s="162">
        <f t="shared" si="6"/>
        <v>0</v>
      </c>
    </row>
    <row r="53" spans="1:9" x14ac:dyDescent="0.25">
      <c r="A53" s="227"/>
      <c r="B53" s="221"/>
      <c r="C53" s="219"/>
      <c r="D53" s="220"/>
      <c r="E53" s="161" t="s">
        <v>638</v>
      </c>
      <c r="F53" s="184"/>
      <c r="G53" s="184"/>
      <c r="H53" s="184"/>
      <c r="I53" s="163">
        <f t="shared" si="6"/>
        <v>0</v>
      </c>
    </row>
    <row r="54" spans="1:9" x14ac:dyDescent="0.25">
      <c r="A54" s="226">
        <v>3</v>
      </c>
      <c r="B54" s="221" t="s">
        <v>584</v>
      </c>
      <c r="C54" s="219"/>
      <c r="D54" s="220" t="e">
        <f>C54/C80</f>
        <v>#DIV/0!</v>
      </c>
      <c r="E54" s="161" t="s">
        <v>637</v>
      </c>
      <c r="F54" s="162">
        <f>C54*F55</f>
        <v>0</v>
      </c>
      <c r="G54" s="162">
        <f>C54*G55</f>
        <v>0</v>
      </c>
      <c r="H54" s="162">
        <f>C54*H55</f>
        <v>0</v>
      </c>
      <c r="I54" s="162">
        <f t="shared" si="6"/>
        <v>0</v>
      </c>
    </row>
    <row r="55" spans="1:9" x14ac:dyDescent="0.25">
      <c r="A55" s="227"/>
      <c r="B55" s="221"/>
      <c r="C55" s="219"/>
      <c r="D55" s="220"/>
      <c r="E55" s="161" t="s">
        <v>638</v>
      </c>
      <c r="F55" s="184"/>
      <c r="G55" s="184"/>
      <c r="H55" s="184"/>
      <c r="I55" s="163">
        <f t="shared" si="6"/>
        <v>0</v>
      </c>
    </row>
    <row r="56" spans="1:9" x14ac:dyDescent="0.25">
      <c r="A56" s="226">
        <v>4</v>
      </c>
      <c r="B56" s="221" t="s">
        <v>505</v>
      </c>
      <c r="C56" s="219"/>
      <c r="D56" s="220" t="e">
        <f>C56/C80</f>
        <v>#DIV/0!</v>
      </c>
      <c r="E56" s="161" t="s">
        <v>637</v>
      </c>
      <c r="F56" s="162">
        <f>C56*F57</f>
        <v>0</v>
      </c>
      <c r="G56" s="162">
        <f>C56*G57</f>
        <v>0</v>
      </c>
      <c r="H56" s="162">
        <f>C56*H57</f>
        <v>0</v>
      </c>
      <c r="I56" s="162">
        <f t="shared" si="6"/>
        <v>0</v>
      </c>
    </row>
    <row r="57" spans="1:9" x14ac:dyDescent="0.25">
      <c r="A57" s="227"/>
      <c r="B57" s="221"/>
      <c r="C57" s="219"/>
      <c r="D57" s="220"/>
      <c r="E57" s="161" t="s">
        <v>638</v>
      </c>
      <c r="F57" s="184"/>
      <c r="G57" s="184"/>
      <c r="H57" s="184"/>
      <c r="I57" s="166">
        <f t="shared" si="6"/>
        <v>0</v>
      </c>
    </row>
    <row r="58" spans="1:9" x14ac:dyDescent="0.25">
      <c r="A58" s="226">
        <v>5</v>
      </c>
      <c r="B58" s="218" t="s">
        <v>611</v>
      </c>
      <c r="C58" s="219"/>
      <c r="D58" s="220" t="e">
        <f>C58/C80</f>
        <v>#DIV/0!</v>
      </c>
      <c r="E58" s="161" t="s">
        <v>637</v>
      </c>
      <c r="F58" s="162">
        <f>C58*F59</f>
        <v>0</v>
      </c>
      <c r="G58" s="162">
        <f>C58*G59</f>
        <v>0</v>
      </c>
      <c r="H58" s="162">
        <f>C58*H59</f>
        <v>0</v>
      </c>
      <c r="I58" s="162">
        <f t="shared" si="6"/>
        <v>0</v>
      </c>
    </row>
    <row r="59" spans="1:9" x14ac:dyDescent="0.25">
      <c r="A59" s="227"/>
      <c r="B59" s="218"/>
      <c r="C59" s="219"/>
      <c r="D59" s="220"/>
      <c r="E59" s="161" t="s">
        <v>638</v>
      </c>
      <c r="F59" s="184"/>
      <c r="G59" s="184"/>
      <c r="H59" s="184"/>
      <c r="I59" s="166">
        <f t="shared" si="6"/>
        <v>0</v>
      </c>
    </row>
    <row r="60" spans="1:9" x14ac:dyDescent="0.25">
      <c r="A60" s="226">
        <v>6</v>
      </c>
      <c r="B60" s="221" t="s">
        <v>92</v>
      </c>
      <c r="C60" s="219"/>
      <c r="D60" s="220" t="e">
        <f>C60/C80</f>
        <v>#DIV/0!</v>
      </c>
      <c r="E60" s="161" t="s">
        <v>637</v>
      </c>
      <c r="F60" s="162">
        <f>C60*F61</f>
        <v>0</v>
      </c>
      <c r="G60" s="162">
        <f>C60*G61</f>
        <v>0</v>
      </c>
      <c r="H60" s="162">
        <f>C60*H61</f>
        <v>0</v>
      </c>
      <c r="I60" s="162">
        <f>SUM(F60:H60)</f>
        <v>0</v>
      </c>
    </row>
    <row r="61" spans="1:9" x14ac:dyDescent="0.25">
      <c r="A61" s="227"/>
      <c r="B61" s="221"/>
      <c r="C61" s="219"/>
      <c r="D61" s="220"/>
      <c r="E61" s="161" t="s">
        <v>638</v>
      </c>
      <c r="F61" s="184"/>
      <c r="G61" s="184"/>
      <c r="H61" s="184"/>
      <c r="I61" s="163">
        <f t="shared" ref="I61" si="8">SUM(F61:H61)</f>
        <v>0</v>
      </c>
    </row>
    <row r="62" spans="1:9" x14ac:dyDescent="0.25">
      <c r="A62" s="226">
        <v>7</v>
      </c>
      <c r="B62" s="221" t="s">
        <v>506</v>
      </c>
      <c r="C62" s="219"/>
      <c r="D62" s="220" t="e">
        <f>C62/C80</f>
        <v>#DIV/0!</v>
      </c>
      <c r="E62" s="161" t="s">
        <v>637</v>
      </c>
      <c r="F62" s="162">
        <f>C62*F63</f>
        <v>0</v>
      </c>
      <c r="G62" s="162">
        <f>C62*G63</f>
        <v>0</v>
      </c>
      <c r="H62" s="162">
        <f>C62*H63</f>
        <v>0</v>
      </c>
      <c r="I62" s="162">
        <f>SUM(F62:H62)</f>
        <v>0</v>
      </c>
    </row>
    <row r="63" spans="1:9" x14ac:dyDescent="0.25">
      <c r="A63" s="227"/>
      <c r="B63" s="221"/>
      <c r="C63" s="219"/>
      <c r="D63" s="220"/>
      <c r="E63" s="161" t="s">
        <v>638</v>
      </c>
      <c r="F63" s="184"/>
      <c r="G63" s="184"/>
      <c r="H63" s="184"/>
      <c r="I63" s="163">
        <f t="shared" ref="I63:I79" si="9">SUM(F63:H63)</f>
        <v>0</v>
      </c>
    </row>
    <row r="64" spans="1:9" ht="20.25" customHeight="1" x14ac:dyDescent="0.25">
      <c r="A64" s="222" t="s">
        <v>272</v>
      </c>
      <c r="B64" s="223" t="s">
        <v>66</v>
      </c>
      <c r="C64" s="224">
        <f>SUM(C66:C79)</f>
        <v>0</v>
      </c>
      <c r="D64" s="225" t="e">
        <f>C64/C80</f>
        <v>#DIV/0!</v>
      </c>
      <c r="E64" s="161" t="s">
        <v>637</v>
      </c>
      <c r="F64" s="162">
        <f>$C$64*F65</f>
        <v>0</v>
      </c>
      <c r="G64" s="162">
        <f t="shared" ref="G64:H64" si="10">$C$64*G65</f>
        <v>0</v>
      </c>
      <c r="H64" s="162">
        <f t="shared" si="10"/>
        <v>0</v>
      </c>
      <c r="I64" s="162">
        <f t="shared" si="9"/>
        <v>0</v>
      </c>
    </row>
    <row r="65" spans="1:9" ht="20.25" customHeight="1" x14ac:dyDescent="0.25">
      <c r="A65" s="222"/>
      <c r="B65" s="223"/>
      <c r="C65" s="224"/>
      <c r="D65" s="225"/>
      <c r="E65" s="161" t="s">
        <v>638</v>
      </c>
      <c r="F65" s="184"/>
      <c r="G65" s="184"/>
      <c r="H65" s="184"/>
      <c r="I65" s="163">
        <f t="shared" si="9"/>
        <v>0</v>
      </c>
    </row>
    <row r="66" spans="1:9" ht="20.25" customHeight="1" x14ac:dyDescent="0.25">
      <c r="A66" s="217">
        <v>1</v>
      </c>
      <c r="B66" s="218" t="s">
        <v>653</v>
      </c>
      <c r="C66" s="219"/>
      <c r="D66" s="220" t="e">
        <f>C66/C80</f>
        <v>#DIV/0!</v>
      </c>
      <c r="E66" s="161" t="s">
        <v>637</v>
      </c>
      <c r="F66" s="162">
        <f>C66*F67</f>
        <v>0</v>
      </c>
      <c r="G66" s="162">
        <f>C66*G67</f>
        <v>0</v>
      </c>
      <c r="H66" s="162">
        <f>C66*H67</f>
        <v>0</v>
      </c>
      <c r="I66" s="162">
        <f t="shared" ref="I66" si="11">SUM(F66:H66)</f>
        <v>0</v>
      </c>
    </row>
    <row r="67" spans="1:9" ht="20.25" customHeight="1" x14ac:dyDescent="0.25">
      <c r="A67" s="217"/>
      <c r="B67" s="218"/>
      <c r="C67" s="219"/>
      <c r="D67" s="220"/>
      <c r="E67" s="161" t="s">
        <v>638</v>
      </c>
      <c r="F67" s="184"/>
      <c r="G67" s="184"/>
      <c r="H67" s="184"/>
      <c r="I67" s="169">
        <f t="shared" si="9"/>
        <v>0</v>
      </c>
    </row>
    <row r="68" spans="1:9" x14ac:dyDescent="0.25">
      <c r="A68" s="217">
        <v>2</v>
      </c>
      <c r="B68" s="221" t="s">
        <v>427</v>
      </c>
      <c r="C68" s="219"/>
      <c r="D68" s="220" t="e">
        <f>C68/C80</f>
        <v>#DIV/0!</v>
      </c>
      <c r="E68" s="161" t="s">
        <v>637</v>
      </c>
      <c r="F68" s="162">
        <f>C68*F69</f>
        <v>0</v>
      </c>
      <c r="G68" s="162">
        <f>C68*G69</f>
        <v>0</v>
      </c>
      <c r="H68" s="162">
        <f>C68*H69</f>
        <v>0</v>
      </c>
      <c r="I68" s="162">
        <f t="shared" ref="I68" si="12">SUM(F68:H68)</f>
        <v>0</v>
      </c>
    </row>
    <row r="69" spans="1:9" x14ac:dyDescent="0.25">
      <c r="A69" s="217"/>
      <c r="B69" s="221"/>
      <c r="C69" s="219"/>
      <c r="D69" s="220"/>
      <c r="E69" s="161" t="s">
        <v>638</v>
      </c>
      <c r="F69" s="184"/>
      <c r="G69" s="184"/>
      <c r="H69" s="184"/>
      <c r="I69" s="163">
        <f t="shared" si="9"/>
        <v>0</v>
      </c>
    </row>
    <row r="70" spans="1:9" ht="18.75" customHeight="1" x14ac:dyDescent="0.25">
      <c r="A70" s="217">
        <v>3</v>
      </c>
      <c r="B70" s="218" t="s">
        <v>654</v>
      </c>
      <c r="C70" s="219"/>
      <c r="D70" s="220" t="e">
        <f>C70/C80</f>
        <v>#DIV/0!</v>
      </c>
      <c r="E70" s="161" t="s">
        <v>637</v>
      </c>
      <c r="F70" s="162">
        <f>C70*F71</f>
        <v>0</v>
      </c>
      <c r="G70" s="162">
        <f>C70*G71</f>
        <v>0</v>
      </c>
      <c r="H70" s="162">
        <f>C70*H71</f>
        <v>0</v>
      </c>
      <c r="I70" s="162">
        <f t="shared" ref="I70" si="13">SUM(F70:H70)</f>
        <v>0</v>
      </c>
    </row>
    <row r="71" spans="1:9" ht="18.75" customHeight="1" x14ac:dyDescent="0.25">
      <c r="A71" s="217"/>
      <c r="B71" s="218"/>
      <c r="C71" s="219"/>
      <c r="D71" s="220"/>
      <c r="E71" s="161" t="s">
        <v>638</v>
      </c>
      <c r="F71" s="184"/>
      <c r="G71" s="184"/>
      <c r="H71" s="184"/>
      <c r="I71" s="163">
        <f t="shared" si="9"/>
        <v>0</v>
      </c>
    </row>
    <row r="72" spans="1:9" x14ac:dyDescent="0.25">
      <c r="A72" s="217">
        <v>4</v>
      </c>
      <c r="B72" s="218" t="s">
        <v>655</v>
      </c>
      <c r="C72" s="219"/>
      <c r="D72" s="220" t="e">
        <f>C72/C80</f>
        <v>#DIV/0!</v>
      </c>
      <c r="E72" s="161" t="s">
        <v>637</v>
      </c>
      <c r="F72" s="162">
        <f>C72*F73</f>
        <v>0</v>
      </c>
      <c r="G72" s="162">
        <f>C72*G73</f>
        <v>0</v>
      </c>
      <c r="H72" s="162">
        <f>C72*H73</f>
        <v>0</v>
      </c>
      <c r="I72" s="162">
        <f t="shared" ref="I72" si="14">SUM(F72:H72)</f>
        <v>0</v>
      </c>
    </row>
    <row r="73" spans="1:9" x14ac:dyDescent="0.25">
      <c r="A73" s="217"/>
      <c r="B73" s="218"/>
      <c r="C73" s="219"/>
      <c r="D73" s="220"/>
      <c r="E73" s="161" t="s">
        <v>638</v>
      </c>
      <c r="F73" s="184"/>
      <c r="G73" s="184"/>
      <c r="H73" s="184"/>
      <c r="I73" s="163">
        <f t="shared" si="9"/>
        <v>0</v>
      </c>
    </row>
    <row r="74" spans="1:9" x14ac:dyDescent="0.25">
      <c r="A74" s="217">
        <v>5</v>
      </c>
      <c r="B74" s="221" t="s">
        <v>656</v>
      </c>
      <c r="C74" s="219"/>
      <c r="D74" s="220" t="e">
        <f>C74/C80</f>
        <v>#DIV/0!</v>
      </c>
      <c r="E74" s="161" t="s">
        <v>637</v>
      </c>
      <c r="F74" s="162">
        <f>C74*F75</f>
        <v>0</v>
      </c>
      <c r="G74" s="162">
        <f>C74*G75</f>
        <v>0</v>
      </c>
      <c r="H74" s="162">
        <f>C74*H75</f>
        <v>0</v>
      </c>
      <c r="I74" s="162">
        <f t="shared" ref="I74" si="15">SUM(F74:H74)</f>
        <v>0</v>
      </c>
    </row>
    <row r="75" spans="1:9" x14ac:dyDescent="0.25">
      <c r="A75" s="217"/>
      <c r="B75" s="221"/>
      <c r="C75" s="219"/>
      <c r="D75" s="220"/>
      <c r="E75" s="161" t="s">
        <v>638</v>
      </c>
      <c r="F75" s="184"/>
      <c r="G75" s="184"/>
      <c r="H75" s="184"/>
      <c r="I75" s="163">
        <f t="shared" si="9"/>
        <v>0</v>
      </c>
    </row>
    <row r="76" spans="1:9" x14ac:dyDescent="0.25">
      <c r="A76" s="217">
        <v>6</v>
      </c>
      <c r="B76" s="218" t="s">
        <v>657</v>
      </c>
      <c r="C76" s="219"/>
      <c r="D76" s="220" t="e">
        <f>C76/C80</f>
        <v>#DIV/0!</v>
      </c>
      <c r="E76" s="161" t="s">
        <v>637</v>
      </c>
      <c r="F76" s="162">
        <f>C76*F77</f>
        <v>0</v>
      </c>
      <c r="G76" s="162">
        <f>C76*G77</f>
        <v>0</v>
      </c>
      <c r="H76" s="162">
        <f>C76*H77</f>
        <v>0</v>
      </c>
      <c r="I76" s="162">
        <f t="shared" si="9"/>
        <v>0</v>
      </c>
    </row>
    <row r="77" spans="1:9" x14ac:dyDescent="0.25">
      <c r="A77" s="217"/>
      <c r="B77" s="218"/>
      <c r="C77" s="219"/>
      <c r="D77" s="220"/>
      <c r="E77" s="161" t="s">
        <v>638</v>
      </c>
      <c r="F77" s="185"/>
      <c r="G77" s="184"/>
      <c r="H77" s="184"/>
      <c r="I77" s="163">
        <f t="shared" si="9"/>
        <v>0</v>
      </c>
    </row>
    <row r="78" spans="1:9" x14ac:dyDescent="0.25">
      <c r="A78" s="217">
        <v>7</v>
      </c>
      <c r="B78" s="218" t="s">
        <v>658</v>
      </c>
      <c r="C78" s="219"/>
      <c r="D78" s="220" t="e">
        <f>C78/C80</f>
        <v>#DIV/0!</v>
      </c>
      <c r="E78" s="161" t="s">
        <v>637</v>
      </c>
      <c r="F78" s="162">
        <f>C78*F79</f>
        <v>0</v>
      </c>
      <c r="G78" s="162">
        <f>C78*G79</f>
        <v>0</v>
      </c>
      <c r="H78" s="162">
        <f>C78*H79</f>
        <v>0</v>
      </c>
      <c r="I78" s="162">
        <f t="shared" ref="I78" si="16">SUM(F78:H78)</f>
        <v>0</v>
      </c>
    </row>
    <row r="79" spans="1:9" x14ac:dyDescent="0.25">
      <c r="A79" s="217"/>
      <c r="B79" s="218"/>
      <c r="C79" s="219"/>
      <c r="D79" s="220"/>
      <c r="E79" s="161" t="s">
        <v>638</v>
      </c>
      <c r="F79" s="185"/>
      <c r="G79" s="184"/>
      <c r="H79" s="184"/>
      <c r="I79" s="163">
        <f t="shared" si="9"/>
        <v>0</v>
      </c>
    </row>
    <row r="80" spans="1:9" x14ac:dyDescent="0.25">
      <c r="A80" s="172" t="s">
        <v>639</v>
      </c>
      <c r="B80" s="173" t="s">
        <v>640</v>
      </c>
      <c r="C80" s="174">
        <f>C8+C50+C64</f>
        <v>0</v>
      </c>
      <c r="D80" s="175" t="e">
        <f>SUM(D64,D50,D8)</f>
        <v>#DIV/0!</v>
      </c>
      <c r="E80" s="175"/>
      <c r="F80" s="216"/>
      <c r="G80" s="216"/>
      <c r="H80" s="216"/>
      <c r="I80" s="176"/>
    </row>
    <row r="81" spans="1:10" x14ac:dyDescent="0.25">
      <c r="A81" s="172" t="s">
        <v>641</v>
      </c>
      <c r="B81" s="210" t="s">
        <v>642</v>
      </c>
      <c r="C81" s="210"/>
      <c r="D81" s="210"/>
      <c r="E81" s="210"/>
      <c r="F81" s="177">
        <f>F8+F50+F64</f>
        <v>0</v>
      </c>
      <c r="G81" s="177">
        <f>G8+G50+G64</f>
        <v>0</v>
      </c>
      <c r="H81" s="177">
        <f>H8+H50+H64</f>
        <v>0</v>
      </c>
      <c r="I81" s="177">
        <f>SUM(F81:H81)</f>
        <v>0</v>
      </c>
      <c r="J81" s="178"/>
    </row>
    <row r="82" spans="1:10" x14ac:dyDescent="0.25">
      <c r="A82" s="172" t="s">
        <v>643</v>
      </c>
      <c r="B82" s="210" t="s">
        <v>644</v>
      </c>
      <c r="C82" s="210"/>
      <c r="D82" s="210"/>
      <c r="E82" s="210"/>
      <c r="F82" s="179" t="e">
        <f>F81/$I81</f>
        <v>#DIV/0!</v>
      </c>
      <c r="G82" s="179" t="e">
        <f>G81/$I81</f>
        <v>#DIV/0!</v>
      </c>
      <c r="H82" s="179">
        <v>0.34300000000000003</v>
      </c>
      <c r="I82" s="179" t="e">
        <f>I81/$I81</f>
        <v>#DIV/0!</v>
      </c>
    </row>
    <row r="83" spans="1:10" x14ac:dyDescent="0.25">
      <c r="A83" s="172" t="s">
        <v>645</v>
      </c>
      <c r="B83" s="210" t="s">
        <v>646</v>
      </c>
      <c r="C83" s="210"/>
      <c r="D83" s="210"/>
      <c r="E83" s="210"/>
      <c r="F83" s="177">
        <f>F81</f>
        <v>0</v>
      </c>
      <c r="G83" s="177">
        <f>G81+F83</f>
        <v>0</v>
      </c>
      <c r="H83" s="177">
        <f>H81+G83</f>
        <v>0</v>
      </c>
      <c r="I83" s="211"/>
    </row>
    <row r="84" spans="1:10" x14ac:dyDescent="0.25">
      <c r="A84" s="172" t="s">
        <v>647</v>
      </c>
      <c r="B84" s="210" t="s">
        <v>648</v>
      </c>
      <c r="C84" s="210"/>
      <c r="D84" s="210"/>
      <c r="E84" s="210"/>
      <c r="F84" s="180" t="e">
        <f>F82</f>
        <v>#DIV/0!</v>
      </c>
      <c r="G84" s="180" t="e">
        <f>F82+G82</f>
        <v>#DIV/0!</v>
      </c>
      <c r="H84" s="180">
        <v>1</v>
      </c>
      <c r="I84" s="211"/>
      <c r="J84" s="181"/>
    </row>
    <row r="85" spans="1:10" x14ac:dyDescent="0.25">
      <c r="A85" s="172" t="s">
        <v>649</v>
      </c>
      <c r="B85" s="212" t="s">
        <v>650</v>
      </c>
      <c r="C85" s="213"/>
      <c r="D85" s="213"/>
      <c r="E85" s="214"/>
      <c r="F85" s="182">
        <f>F81*1.25</f>
        <v>0</v>
      </c>
      <c r="G85" s="182">
        <f>G81*1.25</f>
        <v>0</v>
      </c>
      <c r="H85" s="182">
        <f>H81*1.25</f>
        <v>0</v>
      </c>
      <c r="I85" s="182">
        <f>SUM(F85:H85)</f>
        <v>0</v>
      </c>
    </row>
    <row r="86" spans="1:10" x14ac:dyDescent="0.25">
      <c r="A86" s="172" t="s">
        <v>651</v>
      </c>
      <c r="B86" s="215" t="s">
        <v>652</v>
      </c>
      <c r="C86" s="215"/>
      <c r="D86" s="215"/>
      <c r="E86" s="215"/>
      <c r="F86" s="215"/>
      <c r="G86" s="215"/>
      <c r="H86" s="215"/>
      <c r="I86" s="182">
        <f>I85</f>
        <v>0</v>
      </c>
    </row>
    <row r="88" spans="1:10" x14ac:dyDescent="0.25">
      <c r="G88" s="178"/>
    </row>
    <row r="89" spans="1:10" x14ac:dyDescent="0.25">
      <c r="C89" s="178"/>
    </row>
  </sheetData>
  <sheetProtection algorithmName="SHA-512" hashValue="ZMnVbFng8mJH9IQRe/Xu2fwFmr9b9ni+SqJVVIaX+Tp/3g2dalAt1XIIUPU/ulYjKER24OoqePbVfOAdzr5o7w==" saltValue="s3NoHlRYoJwT/eR0X8aeRA==" spinCount="100000" sheet="1" objects="1" scenarios="1"/>
  <mergeCells count="162">
    <mergeCell ref="A8:A9"/>
    <mergeCell ref="B8:B9"/>
    <mergeCell ref="C8:C9"/>
    <mergeCell ref="D8:D9"/>
    <mergeCell ref="A10:A11"/>
    <mergeCell ref="B10:B11"/>
    <mergeCell ref="C10:C11"/>
    <mergeCell ref="D10:D11"/>
    <mergeCell ref="A1:I1"/>
    <mergeCell ref="A2:I2"/>
    <mergeCell ref="A3:I3"/>
    <mergeCell ref="A4:I5"/>
    <mergeCell ref="A6:A7"/>
    <mergeCell ref="B6:B7"/>
    <mergeCell ref="C6:C7"/>
    <mergeCell ref="D6:D7"/>
    <mergeCell ref="E6:E7"/>
    <mergeCell ref="F6:H6"/>
    <mergeCell ref="A16:A17"/>
    <mergeCell ref="B16:B17"/>
    <mergeCell ref="C16:C17"/>
    <mergeCell ref="D16:D17"/>
    <mergeCell ref="A18:A19"/>
    <mergeCell ref="B18:B19"/>
    <mergeCell ref="C18:C19"/>
    <mergeCell ref="D18:D19"/>
    <mergeCell ref="A12:A13"/>
    <mergeCell ref="B12:B13"/>
    <mergeCell ref="C12:C13"/>
    <mergeCell ref="D12:D13"/>
    <mergeCell ref="A14:A15"/>
    <mergeCell ref="B14:B15"/>
    <mergeCell ref="C14:C15"/>
    <mergeCell ref="D14:D15"/>
    <mergeCell ref="A24:A25"/>
    <mergeCell ref="B24:B25"/>
    <mergeCell ref="C24:C25"/>
    <mergeCell ref="D24:D25"/>
    <mergeCell ref="A26:A27"/>
    <mergeCell ref="B26:B27"/>
    <mergeCell ref="C26:C27"/>
    <mergeCell ref="D26:D27"/>
    <mergeCell ref="A20:A21"/>
    <mergeCell ref="B20:B21"/>
    <mergeCell ref="C20:C21"/>
    <mergeCell ref="D20:D21"/>
    <mergeCell ref="A22:A23"/>
    <mergeCell ref="B22:B23"/>
    <mergeCell ref="C22:C23"/>
    <mergeCell ref="D22:D23"/>
    <mergeCell ref="A32:A33"/>
    <mergeCell ref="B32:B33"/>
    <mergeCell ref="C32:C33"/>
    <mergeCell ref="D32:D33"/>
    <mergeCell ref="A34:A35"/>
    <mergeCell ref="B34:B35"/>
    <mergeCell ref="C34:C35"/>
    <mergeCell ref="D34:D35"/>
    <mergeCell ref="A28:A29"/>
    <mergeCell ref="B28:B29"/>
    <mergeCell ref="C28:C29"/>
    <mergeCell ref="D28:D29"/>
    <mergeCell ref="A30:A31"/>
    <mergeCell ref="B30:B31"/>
    <mergeCell ref="C30:C31"/>
    <mergeCell ref="D30:D31"/>
    <mergeCell ref="A40:A41"/>
    <mergeCell ref="B40:B41"/>
    <mergeCell ref="C40:C41"/>
    <mergeCell ref="D40:D41"/>
    <mergeCell ref="A42:A43"/>
    <mergeCell ref="B42:B43"/>
    <mergeCell ref="C42:C43"/>
    <mergeCell ref="D42:D43"/>
    <mergeCell ref="A36:A37"/>
    <mergeCell ref="B36:B37"/>
    <mergeCell ref="C36:C37"/>
    <mergeCell ref="D36:D37"/>
    <mergeCell ref="A38:A39"/>
    <mergeCell ref="B38:B39"/>
    <mergeCell ref="C38:C39"/>
    <mergeCell ref="D38:D39"/>
    <mergeCell ref="A48:A49"/>
    <mergeCell ref="B48:B49"/>
    <mergeCell ref="C48:C49"/>
    <mergeCell ref="D48:D49"/>
    <mergeCell ref="A50:A51"/>
    <mergeCell ref="B50:B51"/>
    <mergeCell ref="C50:C51"/>
    <mergeCell ref="D50:D51"/>
    <mergeCell ref="A44:A45"/>
    <mergeCell ref="B44:B45"/>
    <mergeCell ref="C44:C45"/>
    <mergeCell ref="D44:D45"/>
    <mergeCell ref="A46:A47"/>
    <mergeCell ref="B46:B47"/>
    <mergeCell ref="C46:C47"/>
    <mergeCell ref="D46:D47"/>
    <mergeCell ref="A56:A57"/>
    <mergeCell ref="B56:B57"/>
    <mergeCell ref="C56:C57"/>
    <mergeCell ref="D56:D57"/>
    <mergeCell ref="A58:A59"/>
    <mergeCell ref="B58:B59"/>
    <mergeCell ref="C58:C59"/>
    <mergeCell ref="D58:D59"/>
    <mergeCell ref="A52:A53"/>
    <mergeCell ref="B52:B53"/>
    <mergeCell ref="C52:C53"/>
    <mergeCell ref="D52:D53"/>
    <mergeCell ref="A54:A55"/>
    <mergeCell ref="B54:B55"/>
    <mergeCell ref="C54:C55"/>
    <mergeCell ref="D54:D55"/>
    <mergeCell ref="A64:A65"/>
    <mergeCell ref="B64:B65"/>
    <mergeCell ref="C64:C65"/>
    <mergeCell ref="D64:D65"/>
    <mergeCell ref="A66:A67"/>
    <mergeCell ref="B66:B67"/>
    <mergeCell ref="C66:C67"/>
    <mergeCell ref="D66:D67"/>
    <mergeCell ref="A60:A61"/>
    <mergeCell ref="B60:B61"/>
    <mergeCell ref="C60:C61"/>
    <mergeCell ref="D60:D61"/>
    <mergeCell ref="A62:A63"/>
    <mergeCell ref="B62:B63"/>
    <mergeCell ref="C62:C63"/>
    <mergeCell ref="D62:D63"/>
    <mergeCell ref="A72:A73"/>
    <mergeCell ref="B72:B73"/>
    <mergeCell ref="C72:C73"/>
    <mergeCell ref="D72:D73"/>
    <mergeCell ref="A74:A75"/>
    <mergeCell ref="B74:B75"/>
    <mergeCell ref="C74:C75"/>
    <mergeCell ref="D74:D75"/>
    <mergeCell ref="A68:A69"/>
    <mergeCell ref="B68:B69"/>
    <mergeCell ref="C68:C69"/>
    <mergeCell ref="D68:D69"/>
    <mergeCell ref="A70:A71"/>
    <mergeCell ref="B70:B71"/>
    <mergeCell ref="C70:C71"/>
    <mergeCell ref="D70:D71"/>
    <mergeCell ref="B82:E82"/>
    <mergeCell ref="B83:E83"/>
    <mergeCell ref="I83:I84"/>
    <mergeCell ref="B84:E84"/>
    <mergeCell ref="B85:E85"/>
    <mergeCell ref="B86:H86"/>
    <mergeCell ref="F80:H80"/>
    <mergeCell ref="B81:E81"/>
    <mergeCell ref="A76:A77"/>
    <mergeCell ref="B76:B77"/>
    <mergeCell ref="C76:C77"/>
    <mergeCell ref="D76:D77"/>
    <mergeCell ref="A78:A79"/>
    <mergeCell ref="B78:B79"/>
    <mergeCell ref="C78:C79"/>
    <mergeCell ref="D78:D79"/>
  </mergeCells>
  <printOptions horizontalCentered="1" verticalCentered="1"/>
  <pageMargins left="0.25" right="0.25" top="0.75" bottom="0.75" header="0.3" footer="0.3"/>
  <pageSetup paperSize="9" scale="94" fitToHeight="0" orientation="landscape" r:id="rId1"/>
  <rowBreaks count="2" manualBreakCount="2">
    <brk id="35" max="13" man="1"/>
    <brk id="6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tabSelected="1" zoomScaleNormal="100" zoomScalePageLayoutView="85" workbookViewId="0">
      <selection activeCell="A2" sqref="A2"/>
    </sheetView>
  </sheetViews>
  <sheetFormatPr defaultColWidth="8.7109375" defaultRowHeight="12.75" x14ac:dyDescent="0.2"/>
  <cols>
    <col min="1" max="1" width="10.28515625" style="19" customWidth="1"/>
    <col min="2" max="2" width="6.28515625" style="19" customWidth="1"/>
    <col min="3" max="3" width="43.5703125" style="19" customWidth="1"/>
    <col min="4" max="4" width="11.140625" style="19" customWidth="1"/>
    <col min="5" max="6" width="8.7109375" style="19"/>
    <col min="7" max="7" width="31.42578125" style="19" customWidth="1"/>
    <col min="8" max="8" width="8.7109375" style="19"/>
    <col min="9" max="9" width="10.28515625" style="19" customWidth="1"/>
    <col min="10" max="16384" width="8.7109375" style="19"/>
  </cols>
  <sheetData>
    <row r="1" spans="1:8" x14ac:dyDescent="0.2">
      <c r="A1" s="18"/>
      <c r="B1" s="18"/>
      <c r="C1" s="18"/>
      <c r="D1" s="18"/>
      <c r="E1" s="1"/>
    </row>
    <row r="2" spans="1:8" x14ac:dyDescent="0.2">
      <c r="A2" s="18"/>
      <c r="B2" s="18"/>
      <c r="C2" s="18"/>
      <c r="D2" s="18"/>
      <c r="E2" s="1"/>
    </row>
    <row r="3" spans="1:8" x14ac:dyDescent="0.2">
      <c r="A3" s="18"/>
      <c r="B3" s="18"/>
      <c r="C3" s="18"/>
      <c r="D3" s="18"/>
      <c r="E3" s="1"/>
    </row>
    <row r="4" spans="1:8" ht="12.75" customHeight="1" x14ac:dyDescent="0.2">
      <c r="A4" s="20"/>
      <c r="B4" s="235" t="s">
        <v>50</v>
      </c>
      <c r="C4" s="235"/>
      <c r="D4" s="235"/>
      <c r="E4" s="1"/>
    </row>
    <row r="5" spans="1:8" s="23" customFormat="1" ht="13.5" thickBot="1" x14ac:dyDescent="0.25">
      <c r="A5" s="22"/>
      <c r="B5" s="22"/>
      <c r="C5" s="22"/>
      <c r="D5" s="22"/>
      <c r="E5" s="22"/>
    </row>
    <row r="6" spans="1:8" ht="15" x14ac:dyDescent="0.2">
      <c r="A6" s="2"/>
      <c r="B6" s="60"/>
      <c r="C6" s="61" t="s">
        <v>25</v>
      </c>
      <c r="D6" s="61"/>
      <c r="E6" s="2"/>
      <c r="F6" s="236" t="s">
        <v>49</v>
      </c>
      <c r="G6" s="236"/>
      <c r="H6" s="236"/>
    </row>
    <row r="7" spans="1:8" ht="15" x14ac:dyDescent="0.2">
      <c r="A7" s="1"/>
      <c r="B7" s="42">
        <v>1</v>
      </c>
      <c r="C7" s="46" t="s">
        <v>26</v>
      </c>
      <c r="D7" s="47">
        <v>3.5000000000000003E-2</v>
      </c>
      <c r="E7" s="1"/>
      <c r="F7" s="28" t="s">
        <v>40</v>
      </c>
      <c r="G7" s="28"/>
      <c r="H7" s="28"/>
    </row>
    <row r="8" spans="1:8" ht="15" x14ac:dyDescent="0.2">
      <c r="A8" s="1"/>
      <c r="B8" s="42">
        <v>2</v>
      </c>
      <c r="C8" s="46" t="s">
        <v>27</v>
      </c>
      <c r="D8" s="47">
        <v>8.9999999999999993E-3</v>
      </c>
      <c r="E8" s="1"/>
      <c r="F8" s="28" t="s">
        <v>41</v>
      </c>
      <c r="G8" s="28"/>
      <c r="H8" s="28"/>
    </row>
    <row r="9" spans="1:8" ht="15" x14ac:dyDescent="0.2">
      <c r="A9" s="1"/>
      <c r="B9" s="54">
        <v>3</v>
      </c>
      <c r="C9" s="58" t="s">
        <v>28</v>
      </c>
      <c r="D9" s="59">
        <v>1.26E-2</v>
      </c>
      <c r="E9" s="1"/>
      <c r="F9" s="28" t="s">
        <v>42</v>
      </c>
      <c r="G9" s="28"/>
      <c r="H9" s="28"/>
    </row>
    <row r="10" spans="1:8" ht="15" x14ac:dyDescent="0.2">
      <c r="A10" s="1"/>
      <c r="B10" s="42"/>
      <c r="C10" s="46"/>
      <c r="D10" s="62"/>
      <c r="E10" s="1"/>
      <c r="F10" s="28" t="s">
        <v>43</v>
      </c>
      <c r="G10" s="28"/>
      <c r="H10" s="28"/>
    </row>
    <row r="11" spans="1:8" ht="15" x14ac:dyDescent="0.2">
      <c r="A11" s="1"/>
      <c r="B11" s="48">
        <v>4</v>
      </c>
      <c r="C11" s="49" t="s">
        <v>29</v>
      </c>
      <c r="D11" s="50">
        <v>7.0000000000000007E-2</v>
      </c>
      <c r="E11" s="1"/>
      <c r="F11" s="28" t="s">
        <v>44</v>
      </c>
      <c r="G11" s="28"/>
      <c r="H11" s="28"/>
    </row>
    <row r="12" spans="1:8" ht="15" x14ac:dyDescent="0.2">
      <c r="A12" s="1"/>
      <c r="B12" s="45"/>
      <c r="C12" s="46"/>
      <c r="D12" s="62"/>
      <c r="E12" s="1"/>
      <c r="F12" s="29" t="s">
        <v>45</v>
      </c>
      <c r="G12" s="29"/>
      <c r="H12" s="29"/>
    </row>
    <row r="13" spans="1:8" x14ac:dyDescent="0.2">
      <c r="A13" s="1"/>
      <c r="B13" s="39">
        <v>5</v>
      </c>
      <c r="C13" s="40" t="s">
        <v>30</v>
      </c>
      <c r="D13" s="57">
        <f>SUM(D14:D17)</f>
        <v>8.6499999999999994E-2</v>
      </c>
      <c r="E13" s="1"/>
      <c r="F13" s="30"/>
      <c r="G13" s="30"/>
      <c r="H13" s="30"/>
    </row>
    <row r="14" spans="1:8" ht="13.9" customHeight="1" x14ac:dyDescent="0.2">
      <c r="A14" s="1"/>
      <c r="B14" s="51" t="s">
        <v>31</v>
      </c>
      <c r="C14" s="52" t="s">
        <v>32</v>
      </c>
      <c r="D14" s="53">
        <v>0.03</v>
      </c>
      <c r="E14" s="1"/>
      <c r="F14" s="31"/>
      <c r="G14" s="24"/>
      <c r="H14" s="24"/>
    </row>
    <row r="15" spans="1:8" x14ac:dyDescent="0.2">
      <c r="A15" s="1"/>
      <c r="B15" s="42" t="s">
        <v>33</v>
      </c>
      <c r="C15" s="43" t="s">
        <v>34</v>
      </c>
      <c r="D15" s="44">
        <v>6.4999999999999997E-3</v>
      </c>
      <c r="E15" s="1"/>
      <c r="F15" s="24"/>
      <c r="G15" s="24"/>
      <c r="H15" s="24"/>
    </row>
    <row r="16" spans="1:8" x14ac:dyDescent="0.2">
      <c r="A16" s="1"/>
      <c r="B16" s="42" t="s">
        <v>35</v>
      </c>
      <c r="C16" s="43" t="s">
        <v>36</v>
      </c>
      <c r="D16" s="44">
        <v>0.03</v>
      </c>
      <c r="E16" s="1"/>
      <c r="F16" s="24"/>
      <c r="G16" s="24"/>
      <c r="H16" s="24"/>
    </row>
    <row r="17" spans="1:10" x14ac:dyDescent="0.2">
      <c r="A17" s="1"/>
      <c r="B17" s="54" t="s">
        <v>37</v>
      </c>
      <c r="C17" s="55" t="s">
        <v>38</v>
      </c>
      <c r="D17" s="56">
        <v>0.02</v>
      </c>
      <c r="E17" s="1"/>
      <c r="F17" s="237"/>
      <c r="G17" s="237"/>
      <c r="H17" s="237"/>
    </row>
    <row r="18" spans="1:10" ht="13.9" customHeight="1" x14ac:dyDescent="0.2">
      <c r="A18" s="1"/>
      <c r="B18" s="42"/>
      <c r="C18" s="43"/>
      <c r="D18" s="63"/>
      <c r="E18" s="1"/>
      <c r="F18" s="236" t="s">
        <v>52</v>
      </c>
      <c r="G18" s="236"/>
      <c r="H18" s="236"/>
    </row>
    <row r="19" spans="1:10" x14ac:dyDescent="0.2">
      <c r="A19" s="3"/>
      <c r="B19" s="39">
        <v>6</v>
      </c>
      <c r="C19" s="40" t="s">
        <v>39</v>
      </c>
      <c r="D19" s="41">
        <v>0.01</v>
      </c>
      <c r="E19" s="3"/>
      <c r="F19" s="238" t="s">
        <v>51</v>
      </c>
      <c r="G19" s="238"/>
      <c r="H19" s="238"/>
    </row>
    <row r="20" spans="1:10" x14ac:dyDescent="0.2">
      <c r="A20" s="3"/>
      <c r="B20" s="241"/>
      <c r="C20" s="241"/>
      <c r="D20" s="241"/>
      <c r="E20" s="4"/>
      <c r="F20" s="239"/>
      <c r="G20" s="239"/>
      <c r="H20" s="239"/>
    </row>
    <row r="21" spans="1:10" ht="13.5" thickBot="1" x14ac:dyDescent="0.25">
      <c r="A21" s="3"/>
      <c r="B21" s="36"/>
      <c r="C21" s="37" t="s">
        <v>47</v>
      </c>
      <c r="D21" s="38">
        <f>(((1+D7+D8+D9)*(1+D19)*(1+D11)/(1-D13))-1)</f>
        <v>0.25</v>
      </c>
      <c r="E21" s="4"/>
      <c r="F21" s="239"/>
      <c r="G21" s="239"/>
      <c r="H21" s="239"/>
    </row>
    <row r="22" spans="1:10" x14ac:dyDescent="0.2">
      <c r="A22" s="3"/>
      <c r="D22" s="21"/>
      <c r="E22" s="5"/>
      <c r="F22" s="239"/>
      <c r="G22" s="239"/>
      <c r="H22" s="239"/>
    </row>
    <row r="23" spans="1:10" ht="13.5" thickBot="1" x14ac:dyDescent="0.25">
      <c r="A23" s="3"/>
      <c r="B23" s="35" t="s">
        <v>48</v>
      </c>
      <c r="C23" s="31"/>
      <c r="D23" s="21"/>
      <c r="E23" s="5"/>
      <c r="F23" s="239"/>
      <c r="G23" s="239"/>
      <c r="H23" s="239"/>
    </row>
    <row r="24" spans="1:10" x14ac:dyDescent="0.2">
      <c r="A24" s="3"/>
      <c r="B24" s="242" t="s">
        <v>54</v>
      </c>
      <c r="C24" s="242"/>
      <c r="D24" s="242"/>
      <c r="E24" s="5"/>
      <c r="F24" s="239"/>
      <c r="G24" s="239"/>
      <c r="H24" s="239"/>
    </row>
    <row r="25" spans="1:10" ht="13.5" thickBot="1" x14ac:dyDescent="0.25">
      <c r="B25" s="243" t="s">
        <v>53</v>
      </c>
      <c r="C25" s="243"/>
      <c r="D25" s="243"/>
      <c r="F25" s="240"/>
      <c r="G25" s="240"/>
      <c r="H25" s="240"/>
    </row>
    <row r="27" spans="1:10" x14ac:dyDescent="0.2">
      <c r="A27" s="31"/>
      <c r="B27" s="31"/>
      <c r="C27" s="31"/>
      <c r="D27" s="31"/>
      <c r="E27" s="34"/>
      <c r="F27" s="34"/>
      <c r="G27" s="34"/>
      <c r="H27" s="34"/>
      <c r="I27" s="34"/>
      <c r="J27" s="24"/>
    </row>
    <row r="28" spans="1:10" x14ac:dyDescent="0.2">
      <c r="A28" s="31"/>
      <c r="B28" s="31"/>
      <c r="C28" s="31"/>
      <c r="D28" s="31"/>
      <c r="E28" s="31"/>
      <c r="F28" s="31"/>
      <c r="G28" s="31"/>
      <c r="H28" s="31"/>
      <c r="I28" s="31"/>
    </row>
    <row r="29" spans="1:10" ht="14.65" customHeight="1" x14ac:dyDescent="0.2">
      <c r="B29" s="31"/>
      <c r="C29" s="31"/>
      <c r="D29" s="31"/>
      <c r="E29" s="25"/>
      <c r="F29" s="31"/>
      <c r="G29" s="31"/>
      <c r="H29" s="31"/>
    </row>
    <row r="30" spans="1:10" ht="15" x14ac:dyDescent="0.2">
      <c r="B30" s="31"/>
      <c r="C30" s="31"/>
      <c r="D30" s="31"/>
      <c r="E30" s="26"/>
      <c r="F30" s="31"/>
      <c r="G30" s="31"/>
      <c r="H30" s="31"/>
    </row>
    <row r="31" spans="1:10" ht="15" x14ac:dyDescent="0.2">
      <c r="B31" s="31"/>
      <c r="C31" s="31"/>
      <c r="D31" s="31"/>
      <c r="E31" s="26"/>
      <c r="F31" s="31"/>
      <c r="G31" s="31"/>
      <c r="H31" s="31"/>
    </row>
    <row r="32" spans="1:10" ht="15" x14ac:dyDescent="0.2">
      <c r="B32" s="31"/>
      <c r="C32" s="31"/>
      <c r="D32" s="31"/>
      <c r="E32" s="26"/>
      <c r="F32" s="31"/>
      <c r="G32" s="31"/>
      <c r="H32" s="31"/>
    </row>
    <row r="33" spans="2:8" ht="15" x14ac:dyDescent="0.2">
      <c r="B33" s="32"/>
      <c r="C33" s="32"/>
      <c r="D33" s="32"/>
      <c r="E33" s="33"/>
      <c r="F33" s="32"/>
      <c r="G33" s="32"/>
      <c r="H33" s="32"/>
    </row>
    <row r="34" spans="2:8" ht="15" x14ac:dyDescent="0.2">
      <c r="E34" s="26"/>
    </row>
    <row r="35" spans="2:8" ht="15" x14ac:dyDescent="0.2">
      <c r="E35" s="27"/>
    </row>
  </sheetData>
  <sheetProtection algorithmName="SHA-512" hashValue="XxD2bcj0G/sIOEIx5fqgbQdXcrdp9/HpT6Fjom3D0co2qsYs58rZNzUg4gHFek+NOA3vFOkXl1aPz1FLtjItoA==" saltValue="oHHl3UPsiF/819lVY567sA=="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6692913385826772" header="0.31496062992125984" footer="0.31496062992125984"/>
  <pageSetup paperSize="9" fitToHeight="0" orientation="landscape" r:id="rId1"/>
  <headerFooter>
    <oddHeader>&amp;L
&amp;G&amp;C&amp;"-,Negrito"&amp;11&amp;K03+000
BANCO DO ESTADO DO RIO GRANDE DO SUL S.A.
UNIDADE DE ENGENHARIA&amp;R&amp;"-,Negrito"&amp;12&amp;K03+000
&amp;10MARÇO DE 2020</oddHeader>
    <oddFooter>&amp;R&amp;"-,Regular"&amp;9&amp;K03+000
                                              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 de Orçamento</vt:lpstr>
      <vt:lpstr>Cronograma</vt:lpstr>
      <vt:lpstr>BDI</vt:lpstr>
      <vt:lpstr>BDI!Area_de_impressao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CLEONICE EVANIR BORN DE SOUZA</cp:lastModifiedBy>
  <cp:lastPrinted>2022-11-10T11:22:30Z</cp:lastPrinted>
  <dcterms:created xsi:type="dcterms:W3CDTF">2000-05-25T11:19:14Z</dcterms:created>
  <dcterms:modified xsi:type="dcterms:W3CDTF">2022-11-10T11:30:26Z</dcterms:modified>
</cp:coreProperties>
</file>